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pereis/Library/CloudStorage/OneDrive-SecretariadaFazenda-RS/SCPI - Controle de Programas de Integridade/Docs do desenv do SCPI 2/"/>
    </mc:Choice>
  </mc:AlternateContent>
  <xr:revisionPtr revIDLastSave="0" documentId="13_ncr:1_{3208170C-7D8E-2D46-9E32-D6973B6A6702}" xr6:coauthVersionLast="47" xr6:coauthVersionMax="47" xr10:uidLastSave="{00000000-0000-0000-0000-000000000000}"/>
  <bookViews>
    <workbookView xWindow="-27500" yWindow="2540" windowWidth="27440" windowHeight="16240" xr2:uid="{AFE7EB41-4B0F-B24A-A352-E06916330517}"/>
  </bookViews>
  <sheets>
    <sheet name="Avaliação V3 - PDF e Simulação" sheetId="1" r:id="rId1"/>
  </sheets>
  <definedNames>
    <definedName name="_xlnm._FilterDatabase" localSheetId="0" hidden="1">'Avaliação V3 - PDF e Simulação'!$A$1:$G$134</definedName>
    <definedName name="_xlnm.Print_Area" localSheetId="0">'Avaliação V3 - PDF e Simulação'!$A$1:$G$140</definedName>
    <definedName name="_xlnm.Print_Titles" localSheetId="0">'Avaliação V3 - PDF e Simulação'!$1:$1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133" i="1"/>
  <c r="E132" i="1"/>
  <c r="E131" i="1"/>
  <c r="E130" i="1"/>
  <c r="E129" i="1"/>
  <c r="E128" i="1"/>
  <c r="E127" i="1"/>
  <c r="E126" i="1"/>
  <c r="E125" i="1"/>
  <c r="E124" i="1" s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D108" i="1" s="1"/>
  <c r="E112" i="1"/>
  <c r="D112" i="1"/>
  <c r="E111" i="1"/>
  <c r="E110" i="1"/>
  <c r="E108" i="1" s="1"/>
  <c r="E109" i="1"/>
  <c r="E107" i="1"/>
  <c r="E106" i="1"/>
  <c r="E105" i="1"/>
  <c r="E104" i="1"/>
  <c r="E103" i="1"/>
  <c r="E102" i="1" s="1"/>
  <c r="D102" i="1"/>
  <c r="E101" i="1"/>
  <c r="E100" i="1"/>
  <c r="E99" i="1"/>
  <c r="E98" i="1"/>
  <c r="E97" i="1"/>
  <c r="E96" i="1"/>
  <c r="E95" i="1"/>
  <c r="E94" i="1"/>
  <c r="E93" i="1"/>
  <c r="E92" i="1"/>
  <c r="D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D77" i="1"/>
  <c r="E76" i="1"/>
  <c r="D76" i="1"/>
  <c r="E75" i="1"/>
  <c r="E73" i="1" s="1"/>
  <c r="D75" i="1"/>
  <c r="E74" i="1"/>
  <c r="D73" i="1"/>
  <c r="D72" i="1" s="1"/>
  <c r="D138" i="1" s="1"/>
  <c r="E70" i="1"/>
  <c r="D70" i="1"/>
  <c r="E69" i="1"/>
  <c r="D69" i="1"/>
  <c r="D64" i="1" s="1"/>
  <c r="E68" i="1"/>
  <c r="E67" i="1"/>
  <c r="D67" i="1"/>
  <c r="E66" i="1"/>
  <c r="E65" i="1"/>
  <c r="E64" i="1"/>
  <c r="E63" i="1"/>
  <c r="D63" i="1"/>
  <c r="E62" i="1"/>
  <c r="D62" i="1"/>
  <c r="E61" i="1"/>
  <c r="E60" i="1"/>
  <c r="E59" i="1"/>
  <c r="E57" i="1" s="1"/>
  <c r="E58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D43" i="1" s="1"/>
  <c r="E44" i="1"/>
  <c r="E43" i="1" s="1"/>
  <c r="E42" i="1"/>
  <c r="D42" i="1"/>
  <c r="E41" i="1"/>
  <c r="E40" i="1"/>
  <c r="E39" i="1"/>
  <c r="D39" i="1"/>
  <c r="E38" i="1"/>
  <c r="D38" i="1"/>
  <c r="E37" i="1"/>
  <c r="D37" i="1"/>
  <c r="E36" i="1"/>
  <c r="E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E27" i="1"/>
  <c r="E24" i="1" s="1"/>
  <c r="E26" i="1"/>
  <c r="E25" i="1"/>
  <c r="D24" i="1"/>
  <c r="E23" i="1"/>
  <c r="D23" i="1"/>
  <c r="E22" i="1"/>
  <c r="D22" i="1"/>
  <c r="D17" i="1" s="1"/>
  <c r="E21" i="1"/>
  <c r="E20" i="1"/>
  <c r="E19" i="1"/>
  <c r="E18" i="1"/>
  <c r="E17" i="1" s="1"/>
  <c r="E16" i="1" l="1"/>
  <c r="E137" i="1" s="1"/>
  <c r="D16" i="1"/>
  <c r="D137" i="1" s="1"/>
  <c r="D139" i="1" s="1"/>
  <c r="E72" i="1"/>
  <c r="E138" i="1" s="1"/>
  <c r="G138" i="1" s="1"/>
  <c r="G137" i="1" l="1"/>
  <c r="F140" i="1" s="1"/>
  <c r="E139" i="1"/>
  <c r="G139" i="1" s="1"/>
</calcChain>
</file>

<file path=xl/sharedStrings.xml><?xml version="1.0" encoding="utf-8"?>
<sst xmlns="http://schemas.openxmlformats.org/spreadsheetml/2006/main" count="427" uniqueCount="226">
  <si>
    <t>QUESITO</t>
  </si>
  <si>
    <t xml:space="preserve">TIPO </t>
  </si>
  <si>
    <t>RESPOSTA (Simulação)</t>
  </si>
  <si>
    <t>PESO</t>
  </si>
  <si>
    <t>PONTOS (Simulação)</t>
  </si>
  <si>
    <t>PRÉ-REQUISITO DO SCPI PARA RESPOSTA</t>
  </si>
  <si>
    <t>ALTERA PESO OU DESATIVA OUTROS QUESITOS?</t>
  </si>
  <si>
    <t>BLOCO RELATÓRIO SIMPLIFICADO DE PERFIL (RSP)</t>
  </si>
  <si>
    <t>1. Para conferirmos se a empresa efetivamente se enquadra no art. 37 da Lei n 15.228-2018 (caso contrário, o pedido de certificado será indeferido), favor informar os seguintes dados em relação ao contrato em razão do qual a empresa fez o presente pedido de certificado: a) o valor total e, se houver, o valor mensal do contrato; b) nome do órgão ou entidade pública contratante; c) data em que contrato foi assinado. Se houver mais de um contrato, favor dar as informações sobre o de maior valor</t>
  </si>
  <si>
    <t>Resposta descritiva (campo texto livre)</t>
  </si>
  <si>
    <t>2. Informe o nome fantasia da empresa ou outros nomes pelos quais a empresa é conhecida e que diferem da "Razão Social", se houver</t>
  </si>
  <si>
    <t>3. Descreva as atividades econômicas principais da empresa e as áreas em que ela atua (ex: área de construção civil, atividades de construção e manutenção de rodovias, etc)</t>
  </si>
  <si>
    <t>4.Descreva resumidamente a estrutura organizacional e hierarquia interna da empresa, informando os conselhos, diretorias, departamentos e/ou setores existentes. Se houver, anexe organogramas que representem a estrutura existente.</t>
  </si>
  <si>
    <t/>
  </si>
  <si>
    <t>5.Descreva quais autorizações, licenças e permissões governamentais a empresa precisa para desempenhar as suas atividades, informando os órgãos públicos responsáveis por emitir cada autorização, licença ou permissão.</t>
  </si>
  <si>
    <t>6.Nos últimos 2 anos, qual foi aproximadamente o percentual que os valores recebidos oriundos de contratos da empresa com órgãos ou entidades públicas brasileiras representaram sobre o faturamento bruto anual da pessoa jurídica?</t>
  </si>
  <si>
    <t>Multipla escolha: 
1. 0-9,99%
2. 10-24,99% 
3. 25-49,99%
4. +50%</t>
  </si>
  <si>
    <t>7.Em qual das seguintes faixas a empresa se enquadra, considerando a soma dos valores dos contratos celebrados (vigentes ou não) pela pessoa jurídica com órgãos e entidades públicos nos últimos 3 anos?</t>
  </si>
  <si>
    <t>Múltipla escolha: 
1 - Contratos somam até R$ 10.000.000,00;
2 - Contratos somam entre R$ 10.000.000,01 e R$ 50.000.000,00;
3 - Contratos somam entre R$ 50.000.000,01 e R$ 100.000.000,00;
4 - Contratos somam mais de R$ 100.000.000,00</t>
  </si>
  <si>
    <t>8.Com qual frequência a empresa utiliza agentes intermediários (tais como procuradores, despachantes ou representantes comerciais) nos contatos com o Poder Público relativos à participação em licitações, execução de contratos administrativos, obtenção de autorizações, licenças ou permissões públicas?</t>
  </si>
  <si>
    <t>Múltipla escolha: 
1 - Nenhuma - a empresa só usa colaboradores próprios nesses contatos;
2 - Na minoria das vezes em que a empresa se envolve nessas atividades;
3 - Na maioria das vezes em que a empresa se envolve nessas atividades;
4 - Sempre que a empresa se envolve nessas atividades.</t>
  </si>
  <si>
    <r>
      <t xml:space="preserve">- Resposta "Nenhuma (…)": </t>
    </r>
    <r>
      <rPr>
        <sz val="12"/>
        <color theme="1" tint="0.14999847407452621"/>
        <rFont val="Calibri Light"/>
        <family val="2"/>
        <scheme val="major"/>
      </rPr>
      <t>Altera peso dos quesitos 3 e 4 do grupo 5</t>
    </r>
  </si>
  <si>
    <t>9.Em qual das seguintes faixas a empresa se enquadra, considerando o seu segmento de atuação (comércio e serviços ou indústria) e número de empregados, funcionários e colaboradores que ela possui?</t>
  </si>
  <si>
    <t>Múltipla escolha: 
1 - Indústria: até 19 pessoas; Comércio ou serviços: até 9 pessoas
2 - Indústria: de 20 a 99 pessoas; Comércio ou serviços: de 10 a 49 pessoas
3 - Indústria: de 100 a 499 pessoas; Comércio ou serviços: de 50 a 99 pessoas
4 - Indústria: mais de 500 pessoas; Comércio ou serviços: mais de 100 pessoas</t>
  </si>
  <si>
    <t>10.A empresa realiza ou realizou, nos últimos 2 anos, fusões ou aquisições de outras pessoas jurídicas?</t>
  </si>
  <si>
    <t>Multipla escolha padrão - Escala Sim/Não</t>
  </si>
  <si>
    <r>
      <rPr>
        <b/>
        <sz val="12"/>
        <color theme="1" tint="0.14999847407452621"/>
        <rFont val="Calibri Light"/>
        <family val="2"/>
        <scheme val="major"/>
      </rP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quesitos 7-A, 7-B, 7-C e 7-D do grupo 11 e altera peso dos quesitos 2, 4, 5, 6-A e 6-B do grupo 11.</t>
    </r>
  </si>
  <si>
    <t>11.A empresa participa ou participou, nos últimos 2 anos, de coligações, joint ventures, consórcios ou outros tipos associações?</t>
  </si>
  <si>
    <r>
      <rPr>
        <b/>
        <sz val="12"/>
        <color theme="1" tint="0.14999847407452621"/>
        <rFont val="Calibri Light"/>
        <family val="2"/>
        <scheme val="major"/>
      </rP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 3-C e altera peso dos quesitos 3-A e 3-B do grupo 11</t>
    </r>
  </si>
  <si>
    <t>12.Existem informações ou documentos adicionais que você gostaria de fornecer sobre o programa de integridade da sua empresa?</t>
  </si>
  <si>
    <t>Dar detalhes da resposta, em texto ou, facultativamente, anexar documentos</t>
  </si>
  <si>
    <t>BLOCO CULTURA ORGANIZACIONAL DE INTEGRIDADE (COI)</t>
  </si>
  <si>
    <t>Pontuação mínima do Bloco = 18,9</t>
  </si>
  <si>
    <t>GRUPO ESTRUTURA ORGANIZACIONAL (C01)</t>
  </si>
  <si>
    <t>1.A empresa possui uma estrutura organizacional formalizada, isto é: prevista em estatuto, contrato social, regimento interno ou outro normativo?</t>
  </si>
  <si>
    <t>2.A estrutura organizacional da empresa está divulgada para o público interno?</t>
  </si>
  <si>
    <t>3.A empresa disponibiliza informações sobre sua estrutura organizacional em sua página eletrônica (site)?</t>
  </si>
  <si>
    <t>Dar detalhes da resposta, em texto:
Informe o endereço do site da empresa e onde estão as informações divulgadas sobre a sua estrutura organizacional</t>
  </si>
  <si>
    <t>4.A empresa possui em sua estrutura organizacional um órgão colegiado para tratar de temas de ética e integridade (como comitês ou conselhos de ética) e que conta com a participação de membros da alta direção?</t>
  </si>
  <si>
    <t>Multipla escolha padrão - Escala Sim/Parcialmente/Não</t>
  </si>
  <si>
    <t>Dar detalhes da resposta, em texto:
Qual é o nome do órgão colegiado, em que documento ele está formalizado e qual é o nome e cargo do membro da alta direção que participa? Ex: o conselho de ética está previsto no código de ética da empresa e conta com a participação do Sr(a) XXXX, Chefe do Departamento Operacional.</t>
  </si>
  <si>
    <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quesitos 5 e 6 do grupo 01</t>
    </r>
  </si>
  <si>
    <t>5.A forma como ocorre a participação dos membros da alta direção no órgão referido no quesito 4 está formalizada em estatuto ou outro documento normativo da empresa?</t>
  </si>
  <si>
    <t>Dar detalhes da resposta, em texto:
Informe como o(s) membro(s) da alta direção participa(m) do(s) órgão(s) colegiado(s) e em que documento isso está previsto</t>
  </si>
  <si>
    <t>Quesito é desativado se resposta ao quesito 04 do grupo 01 é "não"</t>
  </si>
  <si>
    <t>6.A empresa pode apresentar documentos que comprovam a realização de mais de uma reunião, ocorridos nos últimos 12 meses, do(s) órgão(s) referido(s) no quesito 4?</t>
  </si>
  <si>
    <t>Anexar documento(s) - de 1 a 3 arquivos diferentes
Exemplos de comprovação: atas de reunião ou documentos firmados pelo órgão colegiado nos últimos 12 meses</t>
  </si>
  <si>
    <t>GRUPO COMPROMETIMENTO E APOIO DA ALTA DIREÇÃO (C02)</t>
  </si>
  <si>
    <t>1.A empresa possui critérios formalizados para escolha dos membros da alta direção que incluem elementos de integridade, como o não envolvimento em atos de corrupção?</t>
  </si>
  <si>
    <t>Dar detalhes da resposta, em texto:
Informe em qual documento da empresa estão formalizados os referidos critérios e transcreva o item do documento que prevê tais critérios</t>
  </si>
  <si>
    <t>2.A aprovação das principais políticas relacionados ao programa de integridade foi feita pelas mais elevadas instâncias decisórias da empresa?</t>
  </si>
  <si>
    <t>Dar detalhes da resposta, em texto:
Dê exemplos de políticas relacionadas à integridade que foram aprovadas, informando as pessoas ou instâncias que fizeram a aprovação e de que forma essa aprovação ocorreu (ex: aprovação que consta em ata de reunião ou no texto da própria norma aprovada, etc)</t>
  </si>
  <si>
    <t>3.A alta direção da empresa participa regularmente da supervisão das atividades relacionados à aplicação do programa de integridade?</t>
  </si>
  <si>
    <t>Dar detalhes da resposta, em texto:
Forneça exemplos de ações que a alta direção da empresa realiza em supervisão da aplicação do programa de integridade, informando a periodicidade dessas ações</t>
  </si>
  <si>
    <t>4.Houve, nos últimos 12 meses, uma ou mais manifestações de apoio comprovadas ao programa de integridade por parte de membros da alta direção da empresa?</t>
  </si>
  <si>
    <t>Anexar documento(s) - de 1 a 3 arquivos diferentes
Mensagens de apoio ao programa inseridas, por exemplo, em e-mails enviados a empregados e terceiros, entrevistas que abordam o tema, informativos internos, campanhas institucionais, mensagem de membros da alta direção no Código de Ética e em outras normativas, mensagens na página eletrônica da empresa sobre o compromisso da alta direção com a ética e a integridade.</t>
  </si>
  <si>
    <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quesitos 5-A, 5-B, 5-C, 5-D e 5-E do grupo 02</t>
    </r>
  </si>
  <si>
    <t>5.A. As manifestações de apoio anexadas no quesito 4 são pessoalizadas, isto é, são assinadas diretamente e com indicação do nome e cargo dos membros da alta direção que atuam na empresa ora avaliada?</t>
  </si>
  <si>
    <t>Quesito é desativado se resposta ao quesito 05 do grupo 02 é "não"</t>
  </si>
  <si>
    <t>5.B. As manifestações de apoio anexadas no quesito 4 foram feitas de forma periódica (não isolada) nos últimos 12 meses?</t>
  </si>
  <si>
    <t>5.C. As manifestações de apoio anexadas no quesito 4 possuem conteúdo que expressa uma mensagem de incentivo para os empregados adotarem uma conduta ética, seguindo os ditames do programa de integridade?</t>
  </si>
  <si>
    <t>5.D. As manifestações de apoio anexadas no quesito 4 são dirigidas ao público interno empresa?</t>
  </si>
  <si>
    <t>5.E. As manifestações de apoio anexadas no quesito 4 são dirigidas ao público externo da empresa?</t>
  </si>
  <si>
    <t>GRUPO INSTÂNCIA RESPONSÁVEL (C03)</t>
  </si>
  <si>
    <t>1. A empresa possui uma instância interna (departamento, divisão, setor, etc) responsável pelo programa de integridade? Caso a referida instância seja um comitê ou comissão, os membros foram designados e já se reuniram?</t>
  </si>
  <si>
    <t>Dar detalhes da resposta, em texto:
Informe qual é ou quais são as instâncias internas responsáveis pelas principais atividades do programa, tais como: elaborar e atualizar as políticas de integridade; assegurar a correta aplicação das políticas e controles internos; assegurar observância das leis relacionadas à integridade; receber, investigar e encaminhar as denúncias; monitorar a aplicação do programa de integridade.</t>
  </si>
  <si>
    <t>2.A. A instância responsável pelo programa de integridade está formalmente constituída, com suas atribuições expressamente previstas em documento formal aprovado pela alta direção da empresa?</t>
  </si>
  <si>
    <t>Anexar documento(s) - de 1 a 3 arquivos diferentes
Documento aprovado pela alta direção da empresa que comprove a existência da instância e as suas atribuições (ex: estatuto ou regimento interno da empresa, ata de reunião de diretoria ou conselho, etc.)</t>
  </si>
  <si>
    <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quesitos 2-B, 2-C, 3 e 6 do grupo 03</t>
    </r>
    <r>
      <rPr>
        <b/>
        <sz val="12"/>
        <color theme="1" tint="0.14999847407452621"/>
        <rFont val="Calibri Light"/>
        <family val="2"/>
        <scheme val="major"/>
      </rPr>
      <t xml:space="preserve">
</t>
    </r>
    <r>
      <rPr>
        <b/>
        <sz val="12"/>
        <color rgb="FFFF0000"/>
        <rFont val="Calibri Light (Títulos)"/>
      </rPr>
      <t>Se quesito é respondido "não", sistema dá pontuação negativa (-5)</t>
    </r>
  </si>
  <si>
    <t>2.B. A instância responsável pelo programa de integridade constitui um departamento específico da empresa, com atribuições relacionadas exclusivamente ao programa de integridade?</t>
  </si>
  <si>
    <t>Quesito é desativado se resposta ao quesito 02-A do grupo 03 é "não"</t>
  </si>
  <si>
    <t>2.C. A instância responsável pelo programa de integridade possui autonomia decisória, não estando subordinada a outros departamentos como o Jurídico, Recursos Humanos, Auditoria Interna ou Financeiro?</t>
  </si>
  <si>
    <t>3.A empresa possui empregados dedicados exclusivamente às atividades relacionadas ao programa de integridade?</t>
  </si>
  <si>
    <t>4.O responsável pela instância interna possui como prerrogativa a possibilidade de se reportar diretamente ao nível hierárquico mais elevado da empresa e/ou ao Conselho Fiscal?</t>
  </si>
  <si>
    <t>5.A prerrogativa referida no quesito anterior é de fato exercida, sendo possível constatar que, nos últimos 12 meses, o representante da instância interna responsável pelo programa se reuniu com o nível hierárquico mais elevado da empresa mais de uma vez?</t>
  </si>
  <si>
    <t>Dar detalhes da resposta, em texto:
Informe as datas aproximadas de pelo menos 2 vezes em que, nos últimos 12 meses, houve reunião entre o responsável pela instância e os membros da alta direção</t>
  </si>
  <si>
    <t>6.O responsável pela instância interna possui garantias expressas que possibilitam o exercício das suas atribuições com independência e autoridade, como proteção contra punições arbitrárias, mandato, autonomia para solicitar documentos e entrevistar empregados de qualquer departamento da empresa?</t>
  </si>
  <si>
    <t>Dar detalhes da resposta, em texto:
Descreva especificamente as garantias conferidas e onde estas garantias estão previstas (ex: regimento interno ou ata de reunião de diretoria)</t>
  </si>
  <si>
    <t>GRUPO CÓDIGO DE ÉTICA E CONDUTA DA EMPRESA (C04)</t>
  </si>
  <si>
    <t>1.A empresa possui um Código de Ética e Conduta, ou documento(s) equivalente(s), disponível em português?</t>
  </si>
  <si>
    <t>Anexar documento(s) - de 1 a 3 arquivos diferentes
Código de Ética e Conduta ou documento(s) equivalente(s)</t>
  </si>
  <si>
    <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quesitos 2 a 7 do grupo 05</t>
    </r>
    <r>
      <rPr>
        <b/>
        <sz val="12"/>
        <color theme="1" tint="0.14999847407452621"/>
        <rFont val="Calibri Light"/>
        <family val="2"/>
        <scheme val="major"/>
      </rPr>
      <t xml:space="preserve">
</t>
    </r>
    <r>
      <rPr>
        <b/>
        <sz val="12"/>
        <color rgb="FFFF0000"/>
        <rFont val="Calibri Light (Títulos)"/>
      </rPr>
      <t>Se quesito é respondido "não", sistema dá pontuação negativa (-15)</t>
    </r>
  </si>
  <si>
    <t>2.O Código de Ética ou Conduta ou documento equivalente foi formalmente aprovado pela alta direção da empresa?</t>
  </si>
  <si>
    <t>Quesito é desativado se resposta ao quesito 01 do grupo 04 é "não"</t>
  </si>
  <si>
    <t>3.A. Em relação ao conteúdo, o Código de Ética ou Conduta ou documento equivalente inclui expressamente a ética e/ou integridade entre os princípios ou valores da empresa?</t>
  </si>
  <si>
    <t>3.B. Em relação ao conteúdo, o Código de Ética ou Conduta ou documento equivalente está alinhado com as especificidades da empresa, como áreas de atuação e grau de interação com a administração pública?</t>
  </si>
  <si>
    <t>Dar detalhes da resposta, em texto:
Justifique sua resposta, citando uma ou mais regras que tem relação direta com especificidades da área de atuação da empresa e de sua interação com o poder público (ex: para uma empresa de obras, com muitos contratos públicos, regras de conduta específicas quanto à execução das obras e contato com os fiscais públicos dos contratos correspondentes)</t>
  </si>
  <si>
    <t>3.C. Em relação ao conteúdo, o Código de Ética ou Conduta ou documento equivalente está alinhado com a legislação anticorrupção brasileira (Lei Federal nº 12.846/2013 e Lei Estadual nº 15.228/2018), contendo vedações expressas à prática de corrupção e outros atos lesivos à administração pública?</t>
  </si>
  <si>
    <t>Dar detalhes da resposta, em texto:
Justifique sua resposta, citando um ou mais itens do documento que atendem ao solicitado</t>
  </si>
  <si>
    <t>3.D. Em relação ao conteúdo, o Código de Ética ou Conduta ou documento equivalente indica expressamente os responsáveis para dirimir dúvidas sobre sua aplicação?</t>
  </si>
  <si>
    <t>3.E. Em relação ao conteúdo, o Código de Ética ou Conduta ou documento equivalente indica expressamente os canais para realização de denúncias de violações éticas/legais?</t>
  </si>
  <si>
    <t>3.F. Em relação ao conteúdo, o Código de Ética ou Conduta ou documento equivalente prevê expressamente as garantias para proteção do denunciante de boa-fé?</t>
  </si>
  <si>
    <t>3.G. Em relação ao conteúdo, o Código de Ética ou Conduta ou documento equivalente menciona a possibilidade de aplicação de sanções para aqueles que cometerem violações éticas/legais, independentemente do cargo ou função ocupado pelo infrator?</t>
  </si>
  <si>
    <t>4.A. Em relação à acessibilidade, o Código de Ética ou Conduta ou equivalente possui uma linguagem de fácil compreensão?</t>
  </si>
  <si>
    <t>4.B. Em relação à acessibilidade, o Código de Ética ou Conduta ou equivalente pode ser facilmente acessado pelos empregados da empresa, incluindo aqueles que não possuem acesso a computadores, se for o caso?</t>
  </si>
  <si>
    <t>4.C. Em relação à acessibilidade, o Código de Ética ou Conduta ou equivalente encontra-se disponível na página eletrônica (site) da empresa?</t>
  </si>
  <si>
    <t>5.Foram realizadas ações de divulgação do Código de Ética e Conduta ou equivalente nos últimos 12 meses?</t>
  </si>
  <si>
    <t>Dar detalhes da resposta, em texto:
Especifique a data (mês e ano) e os formatos (campanhas, e-mails, etc) utilizados nas duas últimas ações de divulgação feitas pela empresa quanto às normas internas de ética e conduta</t>
  </si>
  <si>
    <t>GRUPO NORMAS ÉTICAS PARA TERCEIROS (C05)</t>
  </si>
  <si>
    <t>1.A. A empresa possui um Código de Ética ou Conduta ou documento equivalente que seja aplicável a terceiros e que proíbe expressamente a prática de corrupção e outros atos lesivos à administração pública por parte dos terceiros?</t>
  </si>
  <si>
    <t>Dar detalhes da resposta, em texto:
Transcreva um ou mais exemplos de regras definidas pela empresa que atenda ao quesito e informe em qual documento essa(s) regra(s) se encontra(m)</t>
  </si>
  <si>
    <t>1.B. A empresa possui um Código de Ética ou Conduta ou documento equivalente que indica os canais de denúncias disponíveis para os terceiros?</t>
  </si>
  <si>
    <t>1.C. A empresa possui um Código de Ética ou Conduta ou documento equivalente que menciona expressamente a possibilidade de aplicação de sanções para os terceiros que cometerem violações éticas/legais?</t>
  </si>
  <si>
    <t>2.A empresa disponibiliza esse documento ou informa como ele pode ser acessado por esses terceiros?</t>
  </si>
  <si>
    <t>3.A empresa solicita que os terceiros declarem expressamente estarem cientes da existência desse documento?</t>
  </si>
  <si>
    <t>Peso do quesito passa a ser 1,5 se resposta ao quesito 00.8 é "Nenhuma"</t>
  </si>
  <si>
    <t>4.Foram realizados treinamentos com os principais terceiros com as quais a empresa se relaciona sobre o conteúdo desse documento, nos últimos 12 meses?</t>
  </si>
  <si>
    <t>Dar detalhes da resposta, em texto:
Informe detalhes do conteúdo (temas, carga horária) e a data do(s) último(s) treinamento(s) oferecido(s) aos principais terceiros com quem a empresa se relaciona</t>
  </si>
  <si>
    <t>Peso do quesito passa a ser 0,3 se resposta ao quesito 00.8 é "Nenhuma"</t>
  </si>
  <si>
    <t>GRUPO ESTRUTURA DE TREINAMENTOS (C06)</t>
  </si>
  <si>
    <t>1.A instância responsável pelo programa de integridade participa do planejamento, elaboração, aplicação e/ou contratação dos treinamentos sobre temas de integridade?</t>
  </si>
  <si>
    <t>Dar detalhes da resposta, em texto:
Dê um exemplo concreto de um treinamento relacionado ao programa de integridade realizado ou contratado, informando como se deu a participação da instância responsável pelo programa</t>
  </si>
  <si>
    <t>2.Existem controles para verificar a participação dos empregados nos treinamentos?</t>
  </si>
  <si>
    <t>Anexar documento(s) - de 1 a 3 arquivos diferentes
Anexe documentos (ex: lista de presença) de controle da quantidade de empregados que participaram em um dos últimos treinamentos relacionados ao Programa de Integridade</t>
  </si>
  <si>
    <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quesitos 3 e 5.B do grupo 06</t>
    </r>
  </si>
  <si>
    <t>3.São aplicados mecanismos para verificar a retenção dos conteúdos abordados nos treinamentos?</t>
  </si>
  <si>
    <t>Quesito é desativado se resposta ao quesito 02 do grupo 06 é "não"</t>
  </si>
  <si>
    <t>4.Os membros da alta direção da empresa participaram de treinamentos sobre o programa de integridade nos últimos 12 meses?</t>
  </si>
  <si>
    <t>Dar detalhes da resposta, em texto:
Informe detalhes do conteúdo (temas, carga horária) e a data do(s) último(s) treinamento(s) sobre o assunto de quem participaram os membros da alta direção</t>
  </si>
  <si>
    <t>5.A.Foram realizados treinamentos sobre o conteúdo do Código de Ética e Conduta ou equivalente para os empregados e administradores da empresa, nos últimos 12 meses?</t>
  </si>
  <si>
    <t>Dar detalhes da resposta, em texto:
Informe detalhes do conteúdo (temas, carga horária) e a data do(s) último(s) treinamento(s) sobre as normas internas de ética e conduta da empresa</t>
  </si>
  <si>
    <t>5.B. Os treinamentos realizados sobre o Código de Ética alcançaram pelo menos 50% dos empregados da empresa?</t>
  </si>
  <si>
    <t>Dar detalhes da resposta, em texto:
Informe o percentual de empregados da empresa que participaram do treinamento e como a empresa pode comprovar o número de participantes (ex: listas de presença assinadas, etc)</t>
  </si>
  <si>
    <t>BLOCO MECANISMOS, POLÍTICAS E PROCEDIMENTOS DE INTEGRIDADE (MPI)</t>
  </si>
  <si>
    <t>Pontuação mínima do Bloco = 16,1</t>
  </si>
  <si>
    <t>GRUPO ANÁLISE DE RISCOS (M07)</t>
  </si>
  <si>
    <t>1.A empresa realizou uma análise de riscos, considerando o contexto e atividades específicos da empresa, que contempla expressamente riscos relacionados a corrupção e fraude?</t>
  </si>
  <si>
    <t>Anexar documento(s) - de 1 a 3 arquivos diferentes
Exemplos de comprovação: matriz de riscos, política de riscos ou relatórios de riscos produzidos pela empresa ou terceiros</t>
  </si>
  <si>
    <r>
      <t xml:space="preserve">- Resposta "Não": </t>
    </r>
    <r>
      <rPr>
        <sz val="12"/>
        <color theme="1" tint="0.14999847407452621"/>
        <rFont val="Calibri Light"/>
        <family val="2"/>
        <scheme val="major"/>
      </rPr>
      <t>Desativa quesitos 2 e 3 do grupo 07</t>
    </r>
  </si>
  <si>
    <t>2.A análise de riscos foi realizada (ou refeita) nos últimos 24 (vinte e quatro) meses?</t>
  </si>
  <si>
    <t>Quesito é desativado se resposta ao quesito 01 do grupo 07 é "não"</t>
  </si>
  <si>
    <t>3.Há planejamento para que a análise de riscos seja realizada de forma periódica?</t>
  </si>
  <si>
    <t>GRUPO PREVENÇÃO GERAL NAS INTERAÇÕES COM O PODER PÚBLICO (M08)</t>
  </si>
  <si>
    <t>1.A. Além do Código de Ética, a empresa possui outros documentos que formalizam políticas e procedimentos para prevenir irregularidades nas relações com o Poder Público em geral ou especificamente na participação de licitações e execução de contratos administrativos?</t>
  </si>
  <si>
    <t>Anexar documento(s) - de 1 a 3 arquivos diferentes
Anexe aqui o(s) outro(s) documento(s) referido(s)</t>
  </si>
  <si>
    <t>1.B. A empresa possui políticas e procedimentos que vedam expressamente a concessão de vantagens indevidas, econômicas ou não, a agentes públicos?</t>
  </si>
  <si>
    <t>1.C. A empresa possui políticas e procedimentos que tratam do oferecimento de presentes, brindes e hospitalidades (refeições, entretenimento, viagem e hospedagem) a agentes públicos?</t>
  </si>
  <si>
    <t>1.D. A empresa possui políticas e procedimentos que tratam da prevenção de conflito de interesses nas relações com a Administração Pública, incluindo contratações de agentes públicos e seus familiares?</t>
  </si>
  <si>
    <t>1.E. A empresa possui políticas e procedimentos que estabelecem orientações e controles sobre temas como realização de reuniões, encontros e outros tipos de interações entre administradores e empregados da empresa com agentes públicos?</t>
  </si>
  <si>
    <t>1.F. A empresa possui políticas e procedimentos que estabelecem orientações específicas para que seus administradores, empregados ou terceiros agindo em nome da empresa cooperem com eventuais investigações e fiscalizações realizadas por órgãos, entidades ou agentes públicos?</t>
  </si>
  <si>
    <t>2.As políticas e procedimentos existentes estão disponíveis em português e podem ser facilmente acessados pelos empregados da empresa?</t>
  </si>
  <si>
    <t>Dar detalhes da resposta, em texto:
Informe em qual(quais) documento(s) as políticas e procedimentos de prevenção de fraudes e ilícitos se encontra(m) e como os empregados podem acessá-lo(s)</t>
  </si>
  <si>
    <t>3.Os conteúdos dessas políticas e procedimentos foram abordados nos treinamentos realizados pela empresa nos últimos 12 meses?</t>
  </si>
  <si>
    <t>Dar detalhes da resposta, em texto:
Informe detalhes do conteúdo (temas, carga horária, etc), dos setores da empresa que participaram e e a data do(s) último(s) treinamento(s) realizado(s) sobre essas políticas e procedimentos</t>
  </si>
  <si>
    <t>4.A. A empresa pode comprovar a aplicação concreta nos últimos 12 meses das políticas e procedimentos que tratam do oferecimento de brindes, presentes e conflito de interesses?</t>
  </si>
  <si>
    <t>Anexar documento(s) - de 1 a 3 arquivos diferentes
Exemplos de comprovação: formulários preenchidos, pedidos de autorização para oferecimento/recebimento de presentes, e-mails ou atas de reuniões sobre o tema, etc.</t>
  </si>
  <si>
    <t>4.B. A empresa pode comprovar a aplicação concreta nos últimos 12 meses das políticas e procedimentos que tratam de interações com agentes públicos, como realização de reuniões e encontros?</t>
  </si>
  <si>
    <t>Anexar documento(s) - de 1 a 3 arquivos diferentes
Exemplos de comprovação: formulários preenchidos, publicação de agenda de reuniões com agentes públicos, e-mails ou atas de reuniões sobre o tema, etc</t>
  </si>
  <si>
    <t>5.A empresa pode comprovar a realização de monitoramento periódico para verificar se estão sendo aplicadas as políticas e procedimentos referidos nos quesitos 1 a 4 deste grupo?</t>
  </si>
  <si>
    <t>Anexar documento(s) - de 1 a 3 arquivos diferentes
Relatórios periódicos, estatísticas, indicadores ou outros documentos que comprovem o monitoramento por uma instância da empresa separada da que realiza as interações com o Poder Público</t>
  </si>
  <si>
    <t>6.A. Existe uma política formalizada em documento que dita que os sócios administradores e gerentes têm o dever de informar à empresa caso eles fizerem doações (como pessoas físicas) a candidatos ou partidos políticos?</t>
  </si>
  <si>
    <t>6.B. Essa política estabelece consequências adicionais para monitoramento ou supervisão dos atos dos sócios administradores ou gerentes que realizaram doações?</t>
  </si>
  <si>
    <t>6.C. A empresa dá transparência ao público externo sobre as doações referidas no quesito 6.A deste grupo?</t>
  </si>
  <si>
    <t>GRUPO PREVENÇÃO NAS LICITAÇÕES E CONTRATOS ADMINISTRATIVOS (M09)</t>
  </si>
  <si>
    <t>1.A. A empresa possui políticas e procedimentos específicos com orientações sobre a conduta esperada dos empregados da empresa em licitações e na execução de contratos administrativos?</t>
  </si>
  <si>
    <t>Dar detalhes da resposta, em texto:
Forneça um ou mais exemplos de regra definida pela empresa sobre o assunto e informe em qual documento essa(s) regra(s) se encontra(m)</t>
  </si>
  <si>
    <t>1.B. A empresa possui políticas e procedimentos específicos com orientações sobre a conduta esperada de terceiros que atuam em nome da empresa em licitações e na execução de contratos administrativos?</t>
  </si>
  <si>
    <t>2.A. Em relação ao conteúdo, as políticas e procedimentos apresentados tratam da relação da empresa com seus concorrentes, a fim de evitar práticas anticoncorrenciais que possibilitem a fraude em processos licitatórios e na execução de contratos administrativos?</t>
  </si>
  <si>
    <t>2.B. Em relação ao conteúdo, as políticas e procedimentos apresentados tratam do acompanhamento da execução dos contratos celebrados com a Administração Pública?</t>
  </si>
  <si>
    <t>2.C. Em relação ao conteúdo, as políticas e procedimentos apresentados indicam expressamente os responsáveis por autorizar a adoção de medidas relacionadas à participação em licitações e celebração/prorrogação de contratos administrativos?</t>
  </si>
  <si>
    <t>3.Foram realizados, nos últimos 12 meses, treinamentos específicos sobre as políticas e procedimentos específicos para prevenção de fraudes nas licitações e execução de contratos administrativos direcionados às pessoas da empresa que devem aplicar essas políticas?</t>
  </si>
  <si>
    <t>Dar detalhes da resposta, em texto:
Informe detalhes do conteúdo (temas, carga horária, etc), dos setores da empresa que participaram e a data do(s) último(s) treinamento(s) realizado(s) sobre essas políticas e procedimentos</t>
  </si>
  <si>
    <t>4.A empresa pode comprovar, por documentos, a aplicação nos últimos 12 meses das políticas e procedimentos que tratam de licitações e execução de contratos celebrados com a Administração Pública?</t>
  </si>
  <si>
    <t>Anexar documento(s) - de 1 a 3 arquivos diferentes
Exemplos de comprovação: formulários preenchidos, e-mails e comunicações internas tratando do tema, atas de reuniões, etc.</t>
  </si>
  <si>
    <t>5.A empresa pode comprovar que realiza monitoramento periódico para verificar se estão sendo aplicadas as políticas e procedimentos de integridade relacionados à participação em licitações e execução de contratos administrativos?</t>
  </si>
  <si>
    <t>Anexar documento(s) - de 1 a 3 arquivos diferentes
Relatórios periódicos, estatísticas, indicadores ou outros documentos que comprovem o monitoramento por uma instância da empresa separada da responsável pela participação em licitações e execução de contratos com o Poder Público</t>
  </si>
  <si>
    <t>6.A empresa disponibiliza ao público externo informações sobre as licitações em que participou e os contratos que celebrou com a Administração Pública?</t>
  </si>
  <si>
    <t>GRUPO CONTROLES CONTÁBEIS (M10)</t>
  </si>
  <si>
    <t>1.A empresa possui fluxos de trabalho para elaboração dos lançamentos contábeis?</t>
  </si>
  <si>
    <t>2.A empresa possui regras que estabelecem a segregação de funções e a definição de níveis de aprovação de receitas e despesas (níveis de alçada)?</t>
  </si>
  <si>
    <t>Dar detalhes da resposta, em texto:
Forneça exemplos das regras de segregações de funções e de níveis de alçada</t>
  </si>
  <si>
    <t>3.A empresa possui e aplica regras que exigem a verificação do cumprimento do objeto do contrato para realização do pagamento?</t>
  </si>
  <si>
    <t>4.A empresa possui uma área de auditoria interna formalmente estruturada?</t>
  </si>
  <si>
    <t>5.A empresa está submetida a auditorias contábeis independentes periódicas?</t>
  </si>
  <si>
    <t>Dar detalhes da resposta, em texto:
Quais firmas de auditoria realizaram as  duas últimas auditorias contábeis independentes e quando elas foram realizadas?</t>
  </si>
  <si>
    <t>GRUPO DILIGÊNCIAS DE TERCEIROS (M11)</t>
  </si>
  <si>
    <t>1.A. A empresa possui regras de diligências prévias à contratação de terceiros que favorecem a contratação de terceiros que apresentam baixo risco de integridade?</t>
  </si>
  <si>
    <t>1.B. A empresa possui regras de diligências prévias à contratação de terceiros que estabelecem a necessidade de adoção de medidas para minimizar o risco da contratação de terceiro, caso o resultado das diligências realizadas indique alto risco de integridade na contratação?</t>
  </si>
  <si>
    <t>1.C. A empresa possui regras de diligências prévias à contratação de terceiros que podem impossibilitar a contratação ou a formação da parceria, caso seja verificado alto risco de integridade do terceiro?</t>
  </si>
  <si>
    <t>2.A. Previamente à contratação de terceiros, a empresa realiza verificação se o possível contratado teve envolvimento em casos de corrupção e práticas de fraude contra a administração pública?</t>
  </si>
  <si>
    <t>Dar detalhes da resposta, em texto:
Informe de que forma é feita a referida verificação (em quais sites, sistemas, etc) e anexe documentos comprobatórios no quesito 3</t>
  </si>
  <si>
    <t>Peso do quesito passa a ser 1,2 se resposta ao quesito 00.11 é "Não"</t>
  </si>
  <si>
    <t>2.B. Previamente à contratação de terceiros, a empresa realiza verificação se o possível contratado tem programa de integridade implementado?</t>
  </si>
  <si>
    <t>Dar detalhes da resposta, em texto:
Informe de que forma é feita a referida verificação (se são solicitados documentos sobre o programa de integridade do terceiro, etc) e anexe documentos comprobatórios no quesito 3</t>
  </si>
  <si>
    <t>2.C. Para celebração de parcerias com terceiros (como consórcios, associações, joint ventures e sociedades de propósito específico), a empresa realiza diligências prévias aprofundadas de verificação de riscos de integridade?</t>
  </si>
  <si>
    <t>Dar detalhes da resposta, em texto:
Informe se existe um documento da empresa que trata das diligências nesses casos e descreva, em resumo, as diligências realizadas ligadas à integridade e prevenção de corrupção</t>
  </si>
  <si>
    <t>Quesito é desativado se resposta ao quesito 00.11 é "Não"</t>
  </si>
  <si>
    <t>3.A empresa pode comprovar com documentos que as diligências de terceiros referidas nos quesitos anteriores são efetivamente aplicadas?</t>
  </si>
  <si>
    <t xml:space="preserve">Anexar documento(s) - de 1 a 3 arquivos diferentes
Exemplos de comprovação: avaliações do perfil de risco de terceiros, formulários preenchidos por terceiros ou por pessoas da empresa, e-mails  da empresa solicitando informações a terceiros, </t>
  </si>
  <si>
    <r>
      <t xml:space="preserve">Peso do quesito passa a ser 2,4 se resposta ao quesito 00.10 é "Não"
</t>
    </r>
    <r>
      <rPr>
        <b/>
        <sz val="12"/>
        <color rgb="FFFF0000"/>
        <rFont val="Calibri Light (Títulos)"/>
      </rPr>
      <t>Se quesito é respondido "não", sistema dá pontuação negativa (-5)</t>
    </r>
  </si>
  <si>
    <t>4.Há segregação de função entre aqueles que realizam as diligências e os responsáveis por solicitar e autorizar a contratação?</t>
  </si>
  <si>
    <t>Dar detalhes da resposta, em texto:
Informe quais os setores, equipes ou pessoas responsáveis por realizar as diligências de terceiros e as responsáveis por solicitar e autorizar as contratações</t>
  </si>
  <si>
    <t>Peso do quesito passa a ser 1,2 se resposta ao quesito 00.10 é "Não"</t>
  </si>
  <si>
    <t>5.Há participação da área responsável pelo programa de integridade na realização das diligências?</t>
  </si>
  <si>
    <t>6.A. A empresa pode comprovar que, nos contratos celebrados com terceiros, há cláusula estabelecendo a obrigatoriedade do cumprimento de normas éticas e a vedação de práticas de fraude e corrupção (cláusula anticorrupção)?</t>
  </si>
  <si>
    <t>Anexar documento(s) - de 1 a 3 arquivos diferentes
Cópia de contrato assinado constando a cláusula. Permite-se que, no documento enviado, sejam descaracterizadas as informações pessoais do terceiro</t>
  </si>
  <si>
    <t>Peso do quesito passa a ser 1,8 se resposta ao quesito 00.10 é "Não"</t>
  </si>
  <si>
    <t>6.B. A empresa pode comprovar que, nos contratos celebrados com terceiros, há previsão de aplicação de penalidades e/ou de rescisão contratual em caso de descumprimento de normas éticas e prática de fraude e corrupção?</t>
  </si>
  <si>
    <t>7.A. Quanto a operações de fusões e aquisições de pessoas jurídicas, a empresa realiza diligências específicas para verificar se as pessoas jurídicas envolvidas nessas operações possuem histórico de prática de atos lesivos previstos na Lei Federal nº 12.846/2013, na Lei Estadual nº 15.228/2018 e outros ilícitos relacionados a corrupção e fraude a licitações e contratos administrativos?</t>
  </si>
  <si>
    <t>Dar detalhes da resposta, em texto:
Descreva, em resumo, as diligências realizadas nesse particular</t>
  </si>
  <si>
    <t>Quesito é desativado se resposta ao quesito 00.10 é "Não"</t>
  </si>
  <si>
    <t>7.B. Quanto a operações de fusões e aquisições de pessoas jurídicas, a empresa realiza diligências para verificar se os sócios das pessoas jurídicas envolvidas nessas operações possuem histórico de prática de ilícitos relacionados a corrupção e fraude a licitações e contratos administrativos?</t>
  </si>
  <si>
    <t>7.C. Quanto a operações de fusões e aquisições de pessoas jurídicas, caso o resultado das diligências indique a presença de histórico de prática de atos relacionados à corrupção e fraude a licitações e contratos administrativos, os procedimentos a serem adotados pela empresa para realização da operação estão previamente definidos?</t>
  </si>
  <si>
    <t>7.D. Quanto a operações de fusões e aquisições de pessoas jurídicas, há participação da área responsável pelo programa de integridade na decisão sobre realização ou não da operação?</t>
  </si>
  <si>
    <t>GRUPO CANAL DE DENÚNCIAS (M12)</t>
  </si>
  <si>
    <t>1.A. A empresa disponibiliza, no idioma português, canais para realização de denúncias anônimas para os seus empregados?</t>
  </si>
  <si>
    <t>Dar detalhes da resposta, em texto:
Informe a(s) forma(s) pela qual os colaboradores podem fazer denúncias anônimas e onde ela(s) está(ão) divulgada(s)</t>
  </si>
  <si>
    <t>1.B. A empresa disponibiliza, no idioma português, canais para realização de denúncias para o público externo em geral, com dados para contato disponíveis no site da empresa ou de outra forma facilmente acessível?</t>
  </si>
  <si>
    <t>Dar detalhes da resposta, em texto:
Informe onde (site da empresa ou outros) está divulgada a forma pela qual o público externo pode fazer denúncias</t>
  </si>
  <si>
    <t>2.A. Os canais de denúncia existentes indicam expressamente que podem ser utilizados para realização de denúncias relacionadas à corrupção e demais irregularidades previstas na Lei Federal nº 12.846/2013 ou na Lei Estadual nº 15.228/2018?</t>
  </si>
  <si>
    <t>2.B. Os canais de denúncia existentes indicam expressamente como garantias de proteção oferecidas aos denunciantes a garantia ao anonimato e de não retaliação?</t>
  </si>
  <si>
    <t>2.C. Os canais de denúncia existentes possibilitam o acompanhamento da apuração da denúncia pelo denunciante?</t>
  </si>
  <si>
    <t>3.Nos últimos 12 meses, a empresa realizou ações de divulgação dos canais de denúncia?</t>
  </si>
  <si>
    <t>Dar detalhes da resposta, em texto:
Especifique a data (mês e ano) e os formatos (campanhas, e-mails, etc) utilizados nas duas últimas ações de divulgação feitas pela empresa quanto ao canal de denúncias</t>
  </si>
  <si>
    <t>4.A. A empresa possui e pode apresentar procedimentos formalizados que regulamentam a apuração da denúncia realizada?</t>
  </si>
  <si>
    <t>4.B. A empresa possui e pode apresentar procedimentos formalizados que estabelecem que a apuração das denúncias incumbe à instância da empresa responsável pelo programa de integridade ou a uma área que tenha a prerrogativa de se reportar diretamente ao nível hierárquico mais elevado da empresa e/ou ao Conselho Fiscal?</t>
  </si>
  <si>
    <t>5.A empresa realiza monitoramento periódico sobre se as denúncias recebidas são efetivamente apuradas e sobre outros aspectos da efetividade do canal de denúncia (ex: número de acessos ao canal denúncia)?</t>
  </si>
  <si>
    <t>Anexar documento(s) - de 1 a 3 arquivos diferentes
Estatísticas de denúncias recebidas e apuradas, relatórios periódicos sobre o canal de denúncia ou demais documentos de monitoramento do canal</t>
  </si>
  <si>
    <t>6.Em relação às denúncias recebidas nos últimos 12 meses, houve a devida apuração de pelo menos 65% delas?</t>
  </si>
  <si>
    <t>Dar detalhes da resposta, em texto:
Informe o número total de denúncias recebidas nos últimos 12 meses e informe o percentual dessas denúncias que foram devidamente apuradas</t>
  </si>
  <si>
    <t>Peso</t>
  </si>
  <si>
    <t>Pontos (Simulação)</t>
  </si>
  <si>
    <t>Pontuação mínima</t>
  </si>
  <si>
    <t>Pontuação mínima atendida?</t>
  </si>
  <si>
    <t>PONTUAÇÃO TOTAL</t>
  </si>
  <si>
    <t>A empresa pode pedir o Certificado de Apresentação de Programa de Integridade?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</si>
</sst>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14999847407452621"/>
      <name val="Calibri Light"/>
      <family val="2"/>
      <scheme val="major"/>
    </font>
    <font>
      <b/>
      <u/>
      <sz val="12"/>
      <color theme="0" tint="-0.14999847407452621"/>
      <name val="Calibri Light"/>
      <family val="2"/>
      <scheme val="major"/>
    </font>
    <font>
      <b/>
      <u/>
      <sz val="16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theme="1" tint="0.1499984740745262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theme="1" tint="0.14999847407452621"/>
      <name val="Calibri Light"/>
      <family val="2"/>
      <scheme val="maj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 Light (Títulos)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rgb="FFFF0000"/>
      <name val="Calibri Light"/>
      <family val="2"/>
      <scheme val="major"/>
    </font>
    <font>
      <b/>
      <u/>
      <sz val="18"/>
      <color rgb="FF0070C0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5" fillId="3" borderId="0" xfId="0" applyFont="1" applyFill="1"/>
    <xf numFmtId="0" fontId="6" fillId="4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7" borderId="5" xfId="0" quotePrefix="1" applyFont="1" applyFill="1" applyBorder="1" applyAlignment="1">
      <alignment horizontal="center" vertical="center" wrapText="1"/>
    </xf>
    <xf numFmtId="0" fontId="6" fillId="7" borderId="5" xfId="0" quotePrefix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9" borderId="5" xfId="0" quotePrefix="1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6" borderId="5" xfId="0" quotePrefix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B772-CA18-7F4E-BB48-B39DEF4ECA05}">
  <sheetPr>
    <pageSetUpPr fitToPage="1"/>
  </sheetPr>
  <dimension ref="A1:H140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baseColWidth="10" defaultColWidth="8.83203125" defaultRowHeight="16" x14ac:dyDescent="0.2"/>
  <cols>
    <col min="1" max="1" width="57.33203125" style="48" customWidth="1"/>
    <col min="2" max="2" width="23.5" style="48" customWidth="1"/>
    <col min="3" max="3" width="13.33203125" style="48" customWidth="1"/>
    <col min="4" max="4" width="6.83203125" style="49" customWidth="1"/>
    <col min="5" max="5" width="11.83203125" style="49" customWidth="1"/>
    <col min="6" max="6" width="40.1640625" style="48" customWidth="1"/>
    <col min="7" max="7" width="28.83203125" style="49" customWidth="1"/>
    <col min="8" max="8" width="14.1640625" style="9" customWidth="1"/>
    <col min="9" max="16384" width="8.83203125" style="9"/>
  </cols>
  <sheetData>
    <row r="1" spans="1:8" s="2" customFormat="1" ht="3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s="2" customFormat="1" ht="21" x14ac:dyDescent="0.2">
      <c r="A2" s="3" t="s">
        <v>7</v>
      </c>
      <c r="B2" s="4"/>
      <c r="C2" s="5"/>
      <c r="D2" s="6">
        <v>0</v>
      </c>
      <c r="E2" s="6">
        <v>0</v>
      </c>
      <c r="F2" s="7"/>
      <c r="G2" s="8"/>
      <c r="H2" s="9"/>
    </row>
    <row r="3" spans="1:8" ht="136" x14ac:dyDescent="0.2">
      <c r="A3" s="10" t="s">
        <v>8</v>
      </c>
      <c r="B3" s="10" t="s">
        <v>9</v>
      </c>
      <c r="C3" s="11"/>
      <c r="D3" s="12">
        <v>0</v>
      </c>
      <c r="E3" s="12">
        <v>0</v>
      </c>
      <c r="F3" s="13"/>
      <c r="G3" s="14"/>
    </row>
    <row r="4" spans="1:8" ht="51" x14ac:dyDescent="0.2">
      <c r="A4" s="10" t="s">
        <v>10</v>
      </c>
      <c r="B4" s="10" t="s">
        <v>9</v>
      </c>
      <c r="C4" s="11"/>
      <c r="D4" s="12">
        <v>0</v>
      </c>
      <c r="E4" s="12">
        <v>0</v>
      </c>
      <c r="F4" s="13"/>
      <c r="G4" s="14"/>
    </row>
    <row r="5" spans="1:8" ht="51" x14ac:dyDescent="0.2">
      <c r="A5" s="10" t="s">
        <v>11</v>
      </c>
      <c r="B5" s="10" t="s">
        <v>9</v>
      </c>
      <c r="C5" s="11"/>
      <c r="D5" s="12">
        <v>0</v>
      </c>
      <c r="E5" s="12">
        <v>0</v>
      </c>
      <c r="F5" s="13"/>
      <c r="G5" s="14"/>
    </row>
    <row r="6" spans="1:8" ht="68" x14ac:dyDescent="0.2">
      <c r="A6" s="10" t="s">
        <v>12</v>
      </c>
      <c r="B6" s="10" t="s">
        <v>9</v>
      </c>
      <c r="C6" s="11"/>
      <c r="D6" s="12">
        <v>0</v>
      </c>
      <c r="E6" s="12">
        <v>0</v>
      </c>
      <c r="F6" s="13" t="s">
        <v>13</v>
      </c>
      <c r="G6" s="14"/>
    </row>
    <row r="7" spans="1:8" ht="68" x14ac:dyDescent="0.2">
      <c r="A7" s="10" t="s">
        <v>14</v>
      </c>
      <c r="B7" s="10" t="s">
        <v>9</v>
      </c>
      <c r="C7" s="11"/>
      <c r="D7" s="12">
        <v>0</v>
      </c>
      <c r="E7" s="12">
        <v>0</v>
      </c>
      <c r="F7" s="13" t="s">
        <v>13</v>
      </c>
      <c r="G7" s="14"/>
    </row>
    <row r="8" spans="1:8" ht="85" x14ac:dyDescent="0.2">
      <c r="A8" s="10" t="s">
        <v>15</v>
      </c>
      <c r="B8" s="10" t="s">
        <v>16</v>
      </c>
      <c r="C8" s="15"/>
      <c r="D8" s="12">
        <v>0</v>
      </c>
      <c r="E8" s="12">
        <v>0</v>
      </c>
      <c r="F8" s="13" t="s">
        <v>13</v>
      </c>
      <c r="G8" s="14"/>
    </row>
    <row r="9" spans="1:8" ht="187" x14ac:dyDescent="0.2">
      <c r="A9" s="10" t="s">
        <v>17</v>
      </c>
      <c r="B9" s="10" t="s">
        <v>18</v>
      </c>
      <c r="C9" s="15"/>
      <c r="D9" s="12">
        <v>0</v>
      </c>
      <c r="E9" s="12">
        <v>0</v>
      </c>
      <c r="F9" s="13" t="s">
        <v>13</v>
      </c>
      <c r="G9" s="14"/>
    </row>
    <row r="10" spans="1:8" ht="221" x14ac:dyDescent="0.2">
      <c r="A10" s="10" t="s">
        <v>19</v>
      </c>
      <c r="B10" s="10" t="s">
        <v>20</v>
      </c>
      <c r="C10" s="15"/>
      <c r="D10" s="12">
        <v>0</v>
      </c>
      <c r="E10" s="12">
        <v>0</v>
      </c>
      <c r="F10" s="13" t="s">
        <v>13</v>
      </c>
      <c r="G10" s="16" t="s">
        <v>21</v>
      </c>
    </row>
    <row r="11" spans="1:8" ht="272" x14ac:dyDescent="0.2">
      <c r="A11" s="10" t="s">
        <v>22</v>
      </c>
      <c r="B11" s="10" t="s">
        <v>23</v>
      </c>
      <c r="C11" s="15"/>
      <c r="D11" s="12">
        <v>0</v>
      </c>
      <c r="E11" s="12">
        <v>0</v>
      </c>
      <c r="F11" s="13" t="s">
        <v>13</v>
      </c>
      <c r="G11" s="13"/>
    </row>
    <row r="12" spans="1:8" ht="85" x14ac:dyDescent="0.2">
      <c r="A12" s="10" t="s">
        <v>24</v>
      </c>
      <c r="B12" s="10" t="s">
        <v>25</v>
      </c>
      <c r="C12" s="15"/>
      <c r="D12" s="12">
        <v>0</v>
      </c>
      <c r="E12" s="12">
        <v>0</v>
      </c>
      <c r="F12" s="13" t="s">
        <v>13</v>
      </c>
      <c r="G12" s="17" t="s">
        <v>26</v>
      </c>
    </row>
    <row r="13" spans="1:8" ht="51" x14ac:dyDescent="0.2">
      <c r="A13" s="10" t="s">
        <v>27</v>
      </c>
      <c r="B13" s="10" t="s">
        <v>25</v>
      </c>
      <c r="C13" s="15"/>
      <c r="D13" s="12">
        <v>0</v>
      </c>
      <c r="E13" s="12">
        <v>0</v>
      </c>
      <c r="F13" s="13" t="s">
        <v>13</v>
      </c>
      <c r="G13" s="17" t="s">
        <v>28</v>
      </c>
    </row>
    <row r="14" spans="1:8" ht="51" x14ac:dyDescent="0.2">
      <c r="A14" s="10" t="s">
        <v>29</v>
      </c>
      <c r="B14" s="10" t="s">
        <v>25</v>
      </c>
      <c r="C14" s="15"/>
      <c r="D14" s="12">
        <v>0</v>
      </c>
      <c r="E14" s="12">
        <v>0</v>
      </c>
      <c r="F14" s="18" t="s">
        <v>30</v>
      </c>
      <c r="G14" s="14"/>
    </row>
    <row r="15" spans="1:8" x14ac:dyDescent="0.2">
      <c r="A15" s="7"/>
      <c r="B15" s="8"/>
      <c r="C15" s="8"/>
      <c r="D15" s="7"/>
      <c r="E15" s="7"/>
      <c r="F15" s="7"/>
      <c r="G15" s="8"/>
    </row>
    <row r="16" spans="1:8" s="2" customFormat="1" ht="21" x14ac:dyDescent="0.2">
      <c r="A16" s="3" t="s">
        <v>31</v>
      </c>
      <c r="B16" s="4"/>
      <c r="C16" s="5"/>
      <c r="D16" s="6">
        <f>SUM(D17,D24,D34,D43,D57,D64)</f>
        <v>54</v>
      </c>
      <c r="E16" s="6">
        <f>SUM(E17,E24,E34,E43,E57,E64)</f>
        <v>0</v>
      </c>
      <c r="F16" s="19" t="s">
        <v>32</v>
      </c>
      <c r="G16" s="8"/>
    </row>
    <row r="17" spans="1:7" s="2" customFormat="1" x14ac:dyDescent="0.2">
      <c r="A17" s="20" t="s">
        <v>33</v>
      </c>
      <c r="B17" s="21"/>
      <c r="C17" s="22"/>
      <c r="D17" s="6">
        <f>SUM(D18:D23)</f>
        <v>5.3999999999999995</v>
      </c>
      <c r="E17" s="6">
        <f>SUM(E18:E23)</f>
        <v>0</v>
      </c>
      <c r="F17" s="7"/>
      <c r="G17" s="8"/>
    </row>
    <row r="18" spans="1:7" ht="51" x14ac:dyDescent="0.2">
      <c r="A18" s="10" t="s">
        <v>34</v>
      </c>
      <c r="B18" s="10" t="s">
        <v>25</v>
      </c>
      <c r="C18" s="15"/>
      <c r="D18" s="12">
        <v>0.6</v>
      </c>
      <c r="E18" s="12">
        <f>IF(C18="SIM",D18*1,IF(C18="PARCIALMENTE",D18*0.5,IF(C18="NÃO",0,0)))</f>
        <v>0</v>
      </c>
      <c r="F18" s="13" t="s">
        <v>13</v>
      </c>
      <c r="G18" s="14"/>
    </row>
    <row r="19" spans="1:7" ht="34" x14ac:dyDescent="0.2">
      <c r="A19" s="10" t="s">
        <v>35</v>
      </c>
      <c r="B19" s="10" t="s">
        <v>25</v>
      </c>
      <c r="C19" s="15"/>
      <c r="D19" s="12">
        <v>0.6</v>
      </c>
      <c r="E19" s="12">
        <f t="shared" ref="E19:E70" si="0">IF(C19="SIM",D19*1,IF(C19="PARCIALMENTE",D19*0.5,IF(C19="NÃO",0,0)))</f>
        <v>0</v>
      </c>
      <c r="F19" s="13" t="s">
        <v>13</v>
      </c>
      <c r="G19" s="14"/>
    </row>
    <row r="20" spans="1:7" ht="85" x14ac:dyDescent="0.2">
      <c r="A20" s="10" t="s">
        <v>36</v>
      </c>
      <c r="B20" s="10" t="s">
        <v>25</v>
      </c>
      <c r="C20" s="15"/>
      <c r="D20" s="12">
        <v>0.6</v>
      </c>
      <c r="E20" s="12">
        <f t="shared" si="0"/>
        <v>0</v>
      </c>
      <c r="F20" s="18" t="s">
        <v>37</v>
      </c>
      <c r="G20" s="14"/>
    </row>
    <row r="21" spans="1:7" ht="153" x14ac:dyDescent="0.2">
      <c r="A21" s="10" t="s">
        <v>38</v>
      </c>
      <c r="B21" s="10" t="s">
        <v>39</v>
      </c>
      <c r="C21" s="23"/>
      <c r="D21" s="12">
        <v>0.8</v>
      </c>
      <c r="E21" s="12">
        <f t="shared" si="0"/>
        <v>0</v>
      </c>
      <c r="F21" s="18" t="s">
        <v>40</v>
      </c>
      <c r="G21" s="24" t="s">
        <v>41</v>
      </c>
    </row>
    <row r="22" spans="1:7" ht="85" x14ac:dyDescent="0.2">
      <c r="A22" s="10" t="s">
        <v>42</v>
      </c>
      <c r="B22" s="10" t="s">
        <v>25</v>
      </c>
      <c r="C22" s="15"/>
      <c r="D22" s="12">
        <f>IF(C21="NÃO",0,1)</f>
        <v>1</v>
      </c>
      <c r="E22" s="12">
        <f t="shared" si="0"/>
        <v>0</v>
      </c>
      <c r="F22" s="18" t="s">
        <v>43</v>
      </c>
      <c r="G22" s="25" t="s">
        <v>44</v>
      </c>
    </row>
    <row r="23" spans="1:7" ht="102" x14ac:dyDescent="0.2">
      <c r="A23" s="10" t="s">
        <v>45</v>
      </c>
      <c r="B23" s="10" t="s">
        <v>25</v>
      </c>
      <c r="C23" s="15"/>
      <c r="D23" s="12">
        <f>IF(C21="NÃO",0,1.8)</f>
        <v>1.8</v>
      </c>
      <c r="E23" s="12">
        <f t="shared" si="0"/>
        <v>0</v>
      </c>
      <c r="F23" s="26" t="s">
        <v>46</v>
      </c>
      <c r="G23" s="25" t="s">
        <v>44</v>
      </c>
    </row>
    <row r="24" spans="1:7" s="2" customFormat="1" x14ac:dyDescent="0.2">
      <c r="A24" s="20" t="s">
        <v>47</v>
      </c>
      <c r="B24" s="21"/>
      <c r="C24" s="27"/>
      <c r="D24" s="6">
        <f>SUM(D25:D33)</f>
        <v>10.799999999999999</v>
      </c>
      <c r="E24" s="6">
        <f>SUM(E25:E33)</f>
        <v>0</v>
      </c>
      <c r="F24" s="7"/>
      <c r="G24" s="8"/>
    </row>
    <row r="25" spans="1:7" ht="102" x14ac:dyDescent="0.2">
      <c r="A25" s="10" t="s">
        <v>48</v>
      </c>
      <c r="B25" s="10" t="s">
        <v>25</v>
      </c>
      <c r="C25" s="15"/>
      <c r="D25" s="12">
        <v>1.2</v>
      </c>
      <c r="E25" s="12">
        <f t="shared" si="0"/>
        <v>0</v>
      </c>
      <c r="F25" s="18" t="s">
        <v>49</v>
      </c>
      <c r="G25" s="14"/>
    </row>
    <row r="26" spans="1:7" ht="153" x14ac:dyDescent="0.2">
      <c r="A26" s="10" t="s">
        <v>50</v>
      </c>
      <c r="B26" s="10" t="s">
        <v>25</v>
      </c>
      <c r="C26" s="15"/>
      <c r="D26" s="12">
        <v>1.8</v>
      </c>
      <c r="E26" s="12">
        <f t="shared" si="0"/>
        <v>0</v>
      </c>
      <c r="F26" s="18" t="s">
        <v>51</v>
      </c>
      <c r="G26" s="14"/>
    </row>
    <row r="27" spans="1:7" ht="102" x14ac:dyDescent="0.2">
      <c r="A27" s="10" t="s">
        <v>52</v>
      </c>
      <c r="B27" s="10" t="s">
        <v>25</v>
      </c>
      <c r="C27" s="15"/>
      <c r="D27" s="12">
        <v>1.8</v>
      </c>
      <c r="E27" s="12">
        <f t="shared" si="0"/>
        <v>0</v>
      </c>
      <c r="F27" s="18" t="s">
        <v>53</v>
      </c>
      <c r="G27" s="14"/>
    </row>
    <row r="28" spans="1:7" ht="204" x14ac:dyDescent="0.2">
      <c r="A28" s="10" t="s">
        <v>54</v>
      </c>
      <c r="B28" s="10" t="s">
        <v>25</v>
      </c>
      <c r="C28" s="15"/>
      <c r="D28" s="12">
        <v>0.6</v>
      </c>
      <c r="E28" s="12">
        <f t="shared" si="0"/>
        <v>0</v>
      </c>
      <c r="F28" s="26" t="s">
        <v>55</v>
      </c>
      <c r="G28" s="24" t="s">
        <v>56</v>
      </c>
    </row>
    <row r="29" spans="1:7" ht="68" x14ac:dyDescent="0.2">
      <c r="A29" s="10" t="s">
        <v>57</v>
      </c>
      <c r="B29" s="10" t="s">
        <v>25</v>
      </c>
      <c r="C29" s="15"/>
      <c r="D29" s="12">
        <f>IF(C28="NÃO",0,1.2)</f>
        <v>1.2</v>
      </c>
      <c r="E29" s="12">
        <f t="shared" si="0"/>
        <v>0</v>
      </c>
      <c r="F29" s="13" t="s">
        <v>13</v>
      </c>
      <c r="G29" s="25" t="s">
        <v>58</v>
      </c>
    </row>
    <row r="30" spans="1:7" ht="51" x14ac:dyDescent="0.2">
      <c r="A30" s="10" t="s">
        <v>59</v>
      </c>
      <c r="B30" s="10" t="s">
        <v>25</v>
      </c>
      <c r="C30" s="15"/>
      <c r="D30" s="12">
        <f>IF(C28="NÃO",0,1.2)</f>
        <v>1.2</v>
      </c>
      <c r="E30" s="12">
        <f t="shared" si="0"/>
        <v>0</v>
      </c>
      <c r="F30" s="13" t="s">
        <v>13</v>
      </c>
      <c r="G30" s="25" t="s">
        <v>58</v>
      </c>
    </row>
    <row r="31" spans="1:7" ht="68" x14ac:dyDescent="0.2">
      <c r="A31" s="10" t="s">
        <v>60</v>
      </c>
      <c r="B31" s="10" t="s">
        <v>39</v>
      </c>
      <c r="C31" s="23"/>
      <c r="D31" s="12">
        <f>IF(C28="NÃO",0,1.2)</f>
        <v>1.2</v>
      </c>
      <c r="E31" s="12">
        <f t="shared" si="0"/>
        <v>0</v>
      </c>
      <c r="F31" s="13" t="s">
        <v>13</v>
      </c>
      <c r="G31" s="25" t="s">
        <v>58</v>
      </c>
    </row>
    <row r="32" spans="1:7" ht="51" x14ac:dyDescent="0.2">
      <c r="A32" s="10" t="s">
        <v>61</v>
      </c>
      <c r="B32" s="10" t="s">
        <v>39</v>
      </c>
      <c r="C32" s="23"/>
      <c r="D32" s="12">
        <f>IF(C28="NÃO",0,1.2)</f>
        <v>1.2</v>
      </c>
      <c r="E32" s="12">
        <f t="shared" si="0"/>
        <v>0</v>
      </c>
      <c r="F32" s="13" t="s">
        <v>13</v>
      </c>
      <c r="G32" s="25" t="s">
        <v>58</v>
      </c>
    </row>
    <row r="33" spans="1:7" ht="51" x14ac:dyDescent="0.2">
      <c r="A33" s="10" t="s">
        <v>62</v>
      </c>
      <c r="B33" s="10" t="s">
        <v>39</v>
      </c>
      <c r="C33" s="23"/>
      <c r="D33" s="12">
        <f>IF(C28="NÃO",0,0.6)</f>
        <v>0.6</v>
      </c>
      <c r="E33" s="12">
        <f t="shared" si="0"/>
        <v>0</v>
      </c>
      <c r="F33" s="13" t="s">
        <v>13</v>
      </c>
      <c r="G33" s="25" t="s">
        <v>58</v>
      </c>
    </row>
    <row r="34" spans="1:7" s="2" customFormat="1" x14ac:dyDescent="0.2">
      <c r="A34" s="20" t="s">
        <v>63</v>
      </c>
      <c r="B34" s="21"/>
      <c r="C34" s="27"/>
      <c r="D34" s="6">
        <f>SUM(D35:D42)</f>
        <v>9</v>
      </c>
      <c r="E34" s="6">
        <f>SUM(E35:E42)</f>
        <v>0</v>
      </c>
      <c r="F34" s="7"/>
      <c r="G34" s="8"/>
    </row>
    <row r="35" spans="1:7" ht="204" x14ac:dyDescent="0.2">
      <c r="A35" s="10" t="s">
        <v>64</v>
      </c>
      <c r="B35" s="10" t="s">
        <v>39</v>
      </c>
      <c r="C35" s="23"/>
      <c r="D35" s="12">
        <v>0.8</v>
      </c>
      <c r="E35" s="12">
        <f t="shared" si="0"/>
        <v>0</v>
      </c>
      <c r="F35" s="18" t="s">
        <v>65</v>
      </c>
      <c r="G35" s="14"/>
    </row>
    <row r="36" spans="1:7" ht="136" x14ac:dyDescent="0.2">
      <c r="A36" s="10" t="s">
        <v>66</v>
      </c>
      <c r="B36" s="10" t="s">
        <v>25</v>
      </c>
      <c r="C36" s="15"/>
      <c r="D36" s="12">
        <v>1.6</v>
      </c>
      <c r="E36" s="12">
        <f>IF(C36="SIM",D36*1,IF(C36="PARCIALMENTE",D36*0.5,IF(C36="NÃO",-5,0)))</f>
        <v>0</v>
      </c>
      <c r="F36" s="26" t="s">
        <v>67</v>
      </c>
      <c r="G36" s="24" t="s">
        <v>68</v>
      </c>
    </row>
    <row r="37" spans="1:7" ht="68" x14ac:dyDescent="0.2">
      <c r="A37" s="10" t="s">
        <v>69</v>
      </c>
      <c r="B37" s="10" t="s">
        <v>25</v>
      </c>
      <c r="C37" s="15"/>
      <c r="D37" s="12">
        <f>IF(C36="NÃO",0,1.2)</f>
        <v>1.2</v>
      </c>
      <c r="E37" s="12">
        <f t="shared" si="0"/>
        <v>0</v>
      </c>
      <c r="F37" s="13" t="s">
        <v>13</v>
      </c>
      <c r="G37" s="25" t="s">
        <v>70</v>
      </c>
    </row>
    <row r="38" spans="1:7" ht="68" x14ac:dyDescent="0.2">
      <c r="A38" s="10" t="s">
        <v>71</v>
      </c>
      <c r="B38" s="10" t="s">
        <v>25</v>
      </c>
      <c r="C38" s="15"/>
      <c r="D38" s="12">
        <f>IF(C36="NÃO",0,1.2)</f>
        <v>1.2</v>
      </c>
      <c r="E38" s="12">
        <f t="shared" si="0"/>
        <v>0</v>
      </c>
      <c r="F38" s="13" t="s">
        <v>13</v>
      </c>
      <c r="G38" s="25" t="s">
        <v>70</v>
      </c>
    </row>
    <row r="39" spans="1:7" ht="51" x14ac:dyDescent="0.2">
      <c r="A39" s="10" t="s">
        <v>72</v>
      </c>
      <c r="B39" s="10" t="s">
        <v>25</v>
      </c>
      <c r="C39" s="15"/>
      <c r="D39" s="12">
        <f>IF(C36="NÃO",0,1.2)</f>
        <v>1.2</v>
      </c>
      <c r="E39" s="12">
        <f t="shared" si="0"/>
        <v>0</v>
      </c>
      <c r="F39" s="13" t="s">
        <v>13</v>
      </c>
      <c r="G39" s="25" t="s">
        <v>70</v>
      </c>
    </row>
    <row r="40" spans="1:7" ht="51" x14ac:dyDescent="0.2">
      <c r="A40" s="10" t="s">
        <v>73</v>
      </c>
      <c r="B40" s="10" t="s">
        <v>25</v>
      </c>
      <c r="C40" s="15"/>
      <c r="D40" s="12">
        <v>0.6</v>
      </c>
      <c r="E40" s="12">
        <f t="shared" si="0"/>
        <v>0</v>
      </c>
      <c r="F40" s="13" t="s">
        <v>13</v>
      </c>
      <c r="G40" s="14"/>
    </row>
    <row r="41" spans="1:7" ht="102" x14ac:dyDescent="0.2">
      <c r="A41" s="10" t="s">
        <v>74</v>
      </c>
      <c r="B41" s="10" t="s">
        <v>25</v>
      </c>
      <c r="C41" s="15"/>
      <c r="D41" s="12">
        <v>1.2</v>
      </c>
      <c r="E41" s="12">
        <f t="shared" si="0"/>
        <v>0</v>
      </c>
      <c r="F41" s="18" t="s">
        <v>75</v>
      </c>
      <c r="G41" s="14"/>
    </row>
    <row r="42" spans="1:7" ht="102" x14ac:dyDescent="0.2">
      <c r="A42" s="10" t="s">
        <v>76</v>
      </c>
      <c r="B42" s="10" t="s">
        <v>25</v>
      </c>
      <c r="C42" s="15"/>
      <c r="D42" s="12">
        <f>IF(C36="NÃO",0,1.2)</f>
        <v>1.2</v>
      </c>
      <c r="E42" s="12">
        <f t="shared" si="0"/>
        <v>0</v>
      </c>
      <c r="F42" s="18" t="s">
        <v>77</v>
      </c>
      <c r="G42" s="25" t="s">
        <v>70</v>
      </c>
    </row>
    <row r="43" spans="1:7" s="2" customFormat="1" x14ac:dyDescent="0.2">
      <c r="A43" s="20" t="s">
        <v>78</v>
      </c>
      <c r="B43" s="21"/>
      <c r="C43" s="27"/>
      <c r="D43" s="6">
        <f>SUM(D44:D56)</f>
        <v>15.6</v>
      </c>
      <c r="E43" s="6">
        <f>SUM(E44:E56)</f>
        <v>0</v>
      </c>
      <c r="F43" s="7"/>
      <c r="G43" s="8"/>
    </row>
    <row r="44" spans="1:7" ht="102" x14ac:dyDescent="0.2">
      <c r="A44" s="10" t="s">
        <v>79</v>
      </c>
      <c r="B44" s="10" t="s">
        <v>25</v>
      </c>
      <c r="C44" s="15"/>
      <c r="D44" s="12">
        <v>0.6</v>
      </c>
      <c r="E44" s="12">
        <f>IF(C44="SIM",D44*1,IF(C44="PARCIALMENTE",D44*0.5,IF(C44="NÃO",-15,0)))</f>
        <v>0</v>
      </c>
      <c r="F44" s="26" t="s">
        <v>80</v>
      </c>
      <c r="G44" s="24" t="s">
        <v>81</v>
      </c>
    </row>
    <row r="45" spans="1:7" ht="51" x14ac:dyDescent="0.2">
      <c r="A45" s="10" t="s">
        <v>82</v>
      </c>
      <c r="B45" s="10" t="s">
        <v>25</v>
      </c>
      <c r="C45" s="15"/>
      <c r="D45" s="12">
        <f>IF(C44="NÃO",0,0.6)</f>
        <v>0.6</v>
      </c>
      <c r="E45" s="12">
        <f t="shared" si="0"/>
        <v>0</v>
      </c>
      <c r="F45" s="13" t="s">
        <v>13</v>
      </c>
      <c r="G45" s="25" t="s">
        <v>83</v>
      </c>
    </row>
    <row r="46" spans="1:7" ht="51" x14ac:dyDescent="0.2">
      <c r="A46" s="10" t="s">
        <v>84</v>
      </c>
      <c r="B46" s="10" t="s">
        <v>25</v>
      </c>
      <c r="C46" s="15"/>
      <c r="D46" s="12">
        <f>IF(C44="NÃO",0,0.6)</f>
        <v>0.6</v>
      </c>
      <c r="E46" s="12">
        <f t="shared" si="0"/>
        <v>0</v>
      </c>
      <c r="F46" s="13" t="s">
        <v>13</v>
      </c>
      <c r="G46" s="25" t="s">
        <v>83</v>
      </c>
    </row>
    <row r="47" spans="1:7" ht="187" x14ac:dyDescent="0.2">
      <c r="A47" s="10" t="s">
        <v>85</v>
      </c>
      <c r="B47" s="10" t="s">
        <v>25</v>
      </c>
      <c r="C47" s="15"/>
      <c r="D47" s="12">
        <f>IF(C44="NÃO",0,1.8)</f>
        <v>1.8</v>
      </c>
      <c r="E47" s="12">
        <f t="shared" si="0"/>
        <v>0</v>
      </c>
      <c r="F47" s="18" t="s">
        <v>86</v>
      </c>
      <c r="G47" s="25" t="s">
        <v>83</v>
      </c>
    </row>
    <row r="48" spans="1:7" ht="85" x14ac:dyDescent="0.2">
      <c r="A48" s="10" t="s">
        <v>87</v>
      </c>
      <c r="B48" s="10" t="s">
        <v>39</v>
      </c>
      <c r="C48" s="23"/>
      <c r="D48" s="12">
        <f>IF(C44="NÃO",0,1.8)</f>
        <v>1.8</v>
      </c>
      <c r="E48" s="12">
        <f t="shared" si="0"/>
        <v>0</v>
      </c>
      <c r="F48" s="18" t="s">
        <v>88</v>
      </c>
      <c r="G48" s="25" t="s">
        <v>83</v>
      </c>
    </row>
    <row r="49" spans="1:7" ht="51" x14ac:dyDescent="0.2">
      <c r="A49" s="10" t="s">
        <v>89</v>
      </c>
      <c r="B49" s="10" t="s">
        <v>25</v>
      </c>
      <c r="C49" s="15"/>
      <c r="D49" s="12">
        <f>IF(C44="NÃO",0,0.6)</f>
        <v>0.6</v>
      </c>
      <c r="E49" s="12">
        <f t="shared" si="0"/>
        <v>0</v>
      </c>
      <c r="F49" s="13" t="s">
        <v>13</v>
      </c>
      <c r="G49" s="25" t="s">
        <v>83</v>
      </c>
    </row>
    <row r="50" spans="1:7" ht="68" x14ac:dyDescent="0.2">
      <c r="A50" s="10" t="s">
        <v>90</v>
      </c>
      <c r="B50" s="10" t="s">
        <v>25</v>
      </c>
      <c r="C50" s="15"/>
      <c r="D50" s="12">
        <f>IF(C44="NÃO",0,1.2)</f>
        <v>1.2</v>
      </c>
      <c r="E50" s="12">
        <f t="shared" si="0"/>
        <v>0</v>
      </c>
      <c r="F50" s="18" t="s">
        <v>88</v>
      </c>
      <c r="G50" s="25" t="s">
        <v>83</v>
      </c>
    </row>
    <row r="51" spans="1:7" ht="68" x14ac:dyDescent="0.2">
      <c r="A51" s="10" t="s">
        <v>91</v>
      </c>
      <c r="B51" s="10" t="s">
        <v>39</v>
      </c>
      <c r="C51" s="23"/>
      <c r="D51" s="12">
        <f>IF(C44="NÃO",0,1.2)</f>
        <v>1.2</v>
      </c>
      <c r="E51" s="12">
        <f t="shared" si="0"/>
        <v>0</v>
      </c>
      <c r="F51" s="18" t="s">
        <v>88</v>
      </c>
      <c r="G51" s="25" t="s">
        <v>83</v>
      </c>
    </row>
    <row r="52" spans="1:7" ht="68" x14ac:dyDescent="0.2">
      <c r="A52" s="10" t="s">
        <v>92</v>
      </c>
      <c r="B52" s="10" t="s">
        <v>25</v>
      </c>
      <c r="C52" s="15"/>
      <c r="D52" s="12">
        <f>IF(C44="NÃO",0,0.6)</f>
        <v>0.6</v>
      </c>
      <c r="E52" s="12">
        <f t="shared" si="0"/>
        <v>0</v>
      </c>
      <c r="F52" s="13" t="s">
        <v>13</v>
      </c>
      <c r="G52" s="25" t="s">
        <v>83</v>
      </c>
    </row>
    <row r="53" spans="1:7" ht="51" x14ac:dyDescent="0.2">
      <c r="A53" s="10" t="s">
        <v>93</v>
      </c>
      <c r="B53" s="10" t="s">
        <v>39</v>
      </c>
      <c r="C53" s="23"/>
      <c r="D53" s="12">
        <f>IF(C44="NÃO",0,1.2)</f>
        <v>1.2</v>
      </c>
      <c r="E53" s="12">
        <f t="shared" si="0"/>
        <v>0</v>
      </c>
      <c r="F53" s="13" t="s">
        <v>13</v>
      </c>
      <c r="G53" s="25" t="s">
        <v>83</v>
      </c>
    </row>
    <row r="54" spans="1:7" ht="68" x14ac:dyDescent="0.2">
      <c r="A54" s="10" t="s">
        <v>94</v>
      </c>
      <c r="B54" s="10" t="s">
        <v>25</v>
      </c>
      <c r="C54" s="15"/>
      <c r="D54" s="12">
        <f>IF(C44="NÃO",0,1.8)</f>
        <v>1.8</v>
      </c>
      <c r="E54" s="12">
        <f t="shared" si="0"/>
        <v>0</v>
      </c>
      <c r="F54" s="13" t="s">
        <v>13</v>
      </c>
      <c r="G54" s="25" t="s">
        <v>83</v>
      </c>
    </row>
    <row r="55" spans="1:7" ht="51" x14ac:dyDescent="0.2">
      <c r="A55" s="10" t="s">
        <v>95</v>
      </c>
      <c r="B55" s="10" t="s">
        <v>25</v>
      </c>
      <c r="C55" s="15"/>
      <c r="D55" s="12">
        <f>IF(C44="NÃO",0,1.8)</f>
        <v>1.8</v>
      </c>
      <c r="E55" s="12">
        <f t="shared" si="0"/>
        <v>0</v>
      </c>
      <c r="F55" s="13" t="s">
        <v>13</v>
      </c>
      <c r="G55" s="25" t="s">
        <v>83</v>
      </c>
    </row>
    <row r="56" spans="1:7" ht="119" x14ac:dyDescent="0.2">
      <c r="A56" s="10" t="s">
        <v>96</v>
      </c>
      <c r="B56" s="10" t="s">
        <v>39</v>
      </c>
      <c r="C56" s="23"/>
      <c r="D56" s="12">
        <f>IF(C44="NÃO",0,1.8)</f>
        <v>1.8</v>
      </c>
      <c r="E56" s="12">
        <f t="shared" si="0"/>
        <v>0</v>
      </c>
      <c r="F56" s="18" t="s">
        <v>97</v>
      </c>
      <c r="G56" s="25" t="s">
        <v>83</v>
      </c>
    </row>
    <row r="57" spans="1:7" s="2" customFormat="1" x14ac:dyDescent="0.2">
      <c r="A57" s="20" t="s">
        <v>98</v>
      </c>
      <c r="B57" s="21"/>
      <c r="C57" s="27"/>
      <c r="D57" s="6">
        <f>SUM(D58:D63)</f>
        <v>4.2</v>
      </c>
      <c r="E57" s="6">
        <f>SUM(E58:E63)</f>
        <v>0</v>
      </c>
      <c r="F57" s="7"/>
      <c r="G57" s="8"/>
    </row>
    <row r="58" spans="1:7" s="2" customFormat="1" ht="102" x14ac:dyDescent="0.2">
      <c r="A58" s="10" t="s">
        <v>99</v>
      </c>
      <c r="B58" s="10" t="s">
        <v>25</v>
      </c>
      <c r="C58" s="15"/>
      <c r="D58" s="12">
        <v>0.6</v>
      </c>
      <c r="E58" s="12">
        <f t="shared" si="0"/>
        <v>0</v>
      </c>
      <c r="F58" s="18" t="s">
        <v>100</v>
      </c>
      <c r="G58" s="14"/>
    </row>
    <row r="59" spans="1:7" ht="51" x14ac:dyDescent="0.2">
      <c r="A59" s="10" t="s">
        <v>101</v>
      </c>
      <c r="B59" s="10" t="s">
        <v>25</v>
      </c>
      <c r="C59" s="15"/>
      <c r="D59" s="12">
        <v>0.6</v>
      </c>
      <c r="E59" s="12">
        <f t="shared" si="0"/>
        <v>0</v>
      </c>
      <c r="F59" s="13" t="s">
        <v>13</v>
      </c>
      <c r="G59" s="14"/>
    </row>
    <row r="60" spans="1:7" ht="102" x14ac:dyDescent="0.2">
      <c r="A60" s="10" t="s">
        <v>102</v>
      </c>
      <c r="B60" s="10" t="s">
        <v>25</v>
      </c>
      <c r="C60" s="15"/>
      <c r="D60" s="12">
        <v>0.6</v>
      </c>
      <c r="E60" s="12">
        <f t="shared" si="0"/>
        <v>0</v>
      </c>
      <c r="F60" s="18" t="s">
        <v>100</v>
      </c>
      <c r="G60" s="14"/>
    </row>
    <row r="61" spans="1:7" ht="34" x14ac:dyDescent="0.2">
      <c r="A61" s="10" t="s">
        <v>103</v>
      </c>
      <c r="B61" s="10" t="s">
        <v>25</v>
      </c>
      <c r="C61" s="15"/>
      <c r="D61" s="12">
        <v>0.6</v>
      </c>
      <c r="E61" s="12">
        <f t="shared" si="0"/>
        <v>0</v>
      </c>
      <c r="F61" s="13" t="s">
        <v>13</v>
      </c>
      <c r="G61" s="14"/>
    </row>
    <row r="62" spans="1:7" ht="51" x14ac:dyDescent="0.2">
      <c r="A62" s="10" t="s">
        <v>104</v>
      </c>
      <c r="B62" s="10" t="s">
        <v>25</v>
      </c>
      <c r="C62" s="15"/>
      <c r="D62" s="12">
        <f>IF(C10="1",1.5,0.6)</f>
        <v>0.6</v>
      </c>
      <c r="E62" s="12">
        <f t="shared" si="0"/>
        <v>0</v>
      </c>
      <c r="F62" s="13" t="s">
        <v>13</v>
      </c>
      <c r="G62" s="25" t="s">
        <v>105</v>
      </c>
    </row>
    <row r="63" spans="1:7" ht="102" x14ac:dyDescent="0.2">
      <c r="A63" s="10" t="s">
        <v>106</v>
      </c>
      <c r="B63" s="10" t="s">
        <v>25</v>
      </c>
      <c r="C63" s="15"/>
      <c r="D63" s="12">
        <f>IF(C10="1",0.3,1.2)</f>
        <v>1.2</v>
      </c>
      <c r="E63" s="12">
        <f t="shared" si="0"/>
        <v>0</v>
      </c>
      <c r="F63" s="18" t="s">
        <v>107</v>
      </c>
      <c r="G63" s="25" t="s">
        <v>108</v>
      </c>
    </row>
    <row r="64" spans="1:7" s="2" customFormat="1" x14ac:dyDescent="0.2">
      <c r="A64" s="20" t="s">
        <v>109</v>
      </c>
      <c r="B64" s="21"/>
      <c r="C64" s="27"/>
      <c r="D64" s="6">
        <f>SUM(D65:D70)</f>
        <v>9</v>
      </c>
      <c r="E64" s="6">
        <f>SUM(E65:E70)</f>
        <v>0</v>
      </c>
      <c r="F64" s="7"/>
      <c r="G64" s="8"/>
    </row>
    <row r="65" spans="1:7" ht="119" x14ac:dyDescent="0.2">
      <c r="A65" s="10" t="s">
        <v>110</v>
      </c>
      <c r="B65" s="10" t="s">
        <v>39</v>
      </c>
      <c r="C65" s="23"/>
      <c r="D65" s="12">
        <v>1.6</v>
      </c>
      <c r="E65" s="12">
        <f t="shared" si="0"/>
        <v>0</v>
      </c>
      <c r="F65" s="18" t="s">
        <v>111</v>
      </c>
      <c r="G65" s="28"/>
    </row>
    <row r="66" spans="1:7" ht="119" x14ac:dyDescent="0.2">
      <c r="A66" s="10" t="s">
        <v>112</v>
      </c>
      <c r="B66" s="10" t="s">
        <v>25</v>
      </c>
      <c r="C66" s="15"/>
      <c r="D66" s="12">
        <v>1.5</v>
      </c>
      <c r="E66" s="12">
        <f t="shared" si="0"/>
        <v>0</v>
      </c>
      <c r="F66" s="26" t="s">
        <v>113</v>
      </c>
      <c r="G66" s="24" t="s">
        <v>114</v>
      </c>
    </row>
    <row r="67" spans="1:7" ht="51" x14ac:dyDescent="0.2">
      <c r="A67" s="10" t="s">
        <v>115</v>
      </c>
      <c r="B67" s="10" t="s">
        <v>25</v>
      </c>
      <c r="C67" s="15"/>
      <c r="D67" s="29">
        <f>IF(C66="NÃO",0,1.2)</f>
        <v>1.2</v>
      </c>
      <c r="E67" s="12">
        <f t="shared" si="0"/>
        <v>0</v>
      </c>
      <c r="F67" s="13" t="s">
        <v>13</v>
      </c>
      <c r="G67" s="25" t="s">
        <v>116</v>
      </c>
    </row>
    <row r="68" spans="1:7" ht="102" x14ac:dyDescent="0.2">
      <c r="A68" s="10" t="s">
        <v>117</v>
      </c>
      <c r="B68" s="10" t="s">
        <v>39</v>
      </c>
      <c r="C68" s="23"/>
      <c r="D68" s="12">
        <v>1.4</v>
      </c>
      <c r="E68" s="12">
        <f t="shared" si="0"/>
        <v>0</v>
      </c>
      <c r="F68" s="18" t="s">
        <v>118</v>
      </c>
      <c r="G68" s="13"/>
    </row>
    <row r="69" spans="1:7" ht="102" x14ac:dyDescent="0.2">
      <c r="A69" s="10" t="s">
        <v>119</v>
      </c>
      <c r="B69" s="10" t="s">
        <v>39</v>
      </c>
      <c r="C69" s="23"/>
      <c r="D69" s="29">
        <f>IF(C44="NÃO",0,1.5)</f>
        <v>1.5</v>
      </c>
      <c r="E69" s="12">
        <f t="shared" si="0"/>
        <v>0</v>
      </c>
      <c r="F69" s="18" t="s">
        <v>120</v>
      </c>
      <c r="G69" s="25" t="s">
        <v>83</v>
      </c>
    </row>
    <row r="70" spans="1:7" ht="119" x14ac:dyDescent="0.2">
      <c r="A70" s="10" t="s">
        <v>121</v>
      </c>
      <c r="B70" s="10" t="s">
        <v>25</v>
      </c>
      <c r="C70" s="15"/>
      <c r="D70" s="12">
        <f>IF(C66="NÃO",0,1.8)</f>
        <v>1.8</v>
      </c>
      <c r="E70" s="12">
        <f t="shared" si="0"/>
        <v>0</v>
      </c>
      <c r="F70" s="18" t="s">
        <v>122</v>
      </c>
      <c r="G70" s="25" t="s">
        <v>116</v>
      </c>
    </row>
    <row r="71" spans="1:7" ht="46" customHeight="1" x14ac:dyDescent="0.2">
      <c r="A71" s="7"/>
      <c r="B71" s="8"/>
      <c r="C71" s="8"/>
      <c r="D71" s="7"/>
      <c r="E71" s="7"/>
      <c r="F71" s="7"/>
      <c r="G71" s="8"/>
    </row>
    <row r="72" spans="1:7" s="2" customFormat="1" ht="21" x14ac:dyDescent="0.2">
      <c r="A72" s="3" t="s">
        <v>123</v>
      </c>
      <c r="B72" s="4"/>
      <c r="C72" s="5"/>
      <c r="D72" s="6">
        <f>SUM(D73,D77,D92,D102,D124,D108)</f>
        <v>45.999999999999993</v>
      </c>
      <c r="E72" s="6">
        <f>SUM(E73,E77,E92,E102,E124,E108)</f>
        <v>0</v>
      </c>
      <c r="F72" s="19" t="s">
        <v>124</v>
      </c>
      <c r="G72" s="8"/>
    </row>
    <row r="73" spans="1:7" s="2" customFormat="1" x14ac:dyDescent="0.2">
      <c r="A73" s="20" t="s">
        <v>125</v>
      </c>
      <c r="B73" s="21"/>
      <c r="C73" s="22"/>
      <c r="D73" s="6">
        <f>SUM(D74:D76)</f>
        <v>4</v>
      </c>
      <c r="E73" s="6">
        <f>SUM(E74:E76)</f>
        <v>0</v>
      </c>
      <c r="F73" s="7"/>
      <c r="G73" s="8"/>
    </row>
    <row r="74" spans="1:7" ht="102" x14ac:dyDescent="0.2">
      <c r="A74" s="10" t="s">
        <v>126</v>
      </c>
      <c r="B74" s="10" t="s">
        <v>25</v>
      </c>
      <c r="C74" s="15"/>
      <c r="D74" s="12">
        <v>2.4</v>
      </c>
      <c r="E74" s="12">
        <f t="shared" ref="E74:E134" si="1">IF(C74="SIM",D74*1,IF(C74="PARCIALMENTE",D74*0.5,IF(C74="NÃO",0,0)))</f>
        <v>0</v>
      </c>
      <c r="F74" s="26" t="s">
        <v>127</v>
      </c>
      <c r="G74" s="24" t="s">
        <v>128</v>
      </c>
    </row>
    <row r="75" spans="1:7" ht="51" x14ac:dyDescent="0.2">
      <c r="A75" s="10" t="s">
        <v>129</v>
      </c>
      <c r="B75" s="10" t="s">
        <v>25</v>
      </c>
      <c r="C75" s="15"/>
      <c r="D75" s="12">
        <f>IF(C74="NÃO",0,0.8)</f>
        <v>0.8</v>
      </c>
      <c r="E75" s="12">
        <f t="shared" si="1"/>
        <v>0</v>
      </c>
      <c r="F75" s="13" t="s">
        <v>13</v>
      </c>
      <c r="G75" s="25" t="s">
        <v>130</v>
      </c>
    </row>
    <row r="76" spans="1:7" ht="51" x14ac:dyDescent="0.2">
      <c r="A76" s="10" t="s">
        <v>131</v>
      </c>
      <c r="B76" s="10" t="s">
        <v>25</v>
      </c>
      <c r="C76" s="15"/>
      <c r="D76" s="12">
        <f>IF(C74="NÃO",0,0.8)</f>
        <v>0.8</v>
      </c>
      <c r="E76" s="12">
        <f t="shared" si="1"/>
        <v>0</v>
      </c>
      <c r="F76" s="13" t="s">
        <v>13</v>
      </c>
      <c r="G76" s="25" t="s">
        <v>130</v>
      </c>
    </row>
    <row r="77" spans="1:7" s="2" customFormat="1" x14ac:dyDescent="0.2">
      <c r="A77" s="20" t="s">
        <v>132</v>
      </c>
      <c r="B77" s="21"/>
      <c r="C77" s="27"/>
      <c r="D77" s="6">
        <f>SUM(D78:D91)</f>
        <v>8.7999999999999989</v>
      </c>
      <c r="E77" s="6">
        <f>SUM(E78:E91)</f>
        <v>0</v>
      </c>
      <c r="F77" s="7"/>
      <c r="G77" s="8"/>
    </row>
    <row r="78" spans="1:7" s="2" customFormat="1" ht="85" x14ac:dyDescent="0.2">
      <c r="A78" s="10" t="s">
        <v>133</v>
      </c>
      <c r="B78" s="10" t="s">
        <v>25</v>
      </c>
      <c r="C78" s="15"/>
      <c r="D78" s="12">
        <v>0</v>
      </c>
      <c r="E78" s="12">
        <f t="shared" si="1"/>
        <v>0</v>
      </c>
      <c r="F78" s="26" t="s">
        <v>134</v>
      </c>
      <c r="G78" s="14"/>
    </row>
    <row r="79" spans="1:7" ht="51" x14ac:dyDescent="0.2">
      <c r="A79" s="10" t="s">
        <v>135</v>
      </c>
      <c r="B79" s="10" t="s">
        <v>25</v>
      </c>
      <c r="C79" s="15"/>
      <c r="D79" s="12">
        <v>0.4</v>
      </c>
      <c r="E79" s="12">
        <f t="shared" si="1"/>
        <v>0</v>
      </c>
      <c r="F79" s="13" t="s">
        <v>13</v>
      </c>
      <c r="G79" s="14"/>
    </row>
    <row r="80" spans="1:7" ht="102" x14ac:dyDescent="0.2">
      <c r="A80" s="10" t="s">
        <v>136</v>
      </c>
      <c r="B80" s="10" t="s">
        <v>25</v>
      </c>
      <c r="C80" s="15"/>
      <c r="D80" s="12">
        <v>0.6</v>
      </c>
      <c r="E80" s="12">
        <f t="shared" si="1"/>
        <v>0</v>
      </c>
      <c r="F80" s="18" t="s">
        <v>100</v>
      </c>
      <c r="G80" s="14"/>
    </row>
    <row r="81" spans="1:7" ht="102" x14ac:dyDescent="0.2">
      <c r="A81" s="10" t="s">
        <v>137</v>
      </c>
      <c r="B81" s="10" t="s">
        <v>25</v>
      </c>
      <c r="C81" s="15"/>
      <c r="D81" s="12">
        <v>0.6</v>
      </c>
      <c r="E81" s="12">
        <f t="shared" si="1"/>
        <v>0</v>
      </c>
      <c r="F81" s="18" t="s">
        <v>100</v>
      </c>
      <c r="G81" s="14"/>
    </row>
    <row r="82" spans="1:7" ht="102" x14ac:dyDescent="0.2">
      <c r="A82" s="10" t="s">
        <v>138</v>
      </c>
      <c r="B82" s="10" t="s">
        <v>25</v>
      </c>
      <c r="C82" s="15"/>
      <c r="D82" s="12">
        <v>0.6</v>
      </c>
      <c r="E82" s="12">
        <f t="shared" si="1"/>
        <v>0</v>
      </c>
      <c r="F82" s="18" t="s">
        <v>100</v>
      </c>
      <c r="G82" s="14"/>
    </row>
    <row r="83" spans="1:7" ht="102" x14ac:dyDescent="0.2">
      <c r="A83" s="10" t="s">
        <v>139</v>
      </c>
      <c r="B83" s="10" t="s">
        <v>25</v>
      </c>
      <c r="C83" s="15"/>
      <c r="D83" s="12">
        <v>0.6</v>
      </c>
      <c r="E83" s="12">
        <f t="shared" si="1"/>
        <v>0</v>
      </c>
      <c r="F83" s="18" t="s">
        <v>100</v>
      </c>
      <c r="G83" s="14"/>
    </row>
    <row r="84" spans="1:7" ht="102" x14ac:dyDescent="0.2">
      <c r="A84" s="10" t="s">
        <v>140</v>
      </c>
      <c r="B84" s="10" t="s">
        <v>25</v>
      </c>
      <c r="C84" s="15"/>
      <c r="D84" s="12">
        <v>1.2</v>
      </c>
      <c r="E84" s="12">
        <f t="shared" si="1"/>
        <v>0</v>
      </c>
      <c r="F84" s="18" t="s">
        <v>141</v>
      </c>
      <c r="G84" s="14"/>
    </row>
    <row r="85" spans="1:7" ht="119" x14ac:dyDescent="0.2">
      <c r="A85" s="10" t="s">
        <v>142</v>
      </c>
      <c r="B85" s="10" t="s">
        <v>25</v>
      </c>
      <c r="C85" s="15"/>
      <c r="D85" s="12">
        <v>1</v>
      </c>
      <c r="E85" s="12">
        <f t="shared" si="1"/>
        <v>0</v>
      </c>
      <c r="F85" s="18" t="s">
        <v>143</v>
      </c>
      <c r="G85" s="14"/>
    </row>
    <row r="86" spans="1:7" ht="119" x14ac:dyDescent="0.2">
      <c r="A86" s="10" t="s">
        <v>144</v>
      </c>
      <c r="B86" s="10" t="s">
        <v>25</v>
      </c>
      <c r="C86" s="15"/>
      <c r="D86" s="12">
        <v>0.9</v>
      </c>
      <c r="E86" s="12">
        <f t="shared" si="1"/>
        <v>0</v>
      </c>
      <c r="F86" s="26" t="s">
        <v>145</v>
      </c>
      <c r="G86" s="14"/>
    </row>
    <row r="87" spans="1:7" ht="119" x14ac:dyDescent="0.2">
      <c r="A87" s="10" t="s">
        <v>146</v>
      </c>
      <c r="B87" s="10" t="s">
        <v>25</v>
      </c>
      <c r="C87" s="15"/>
      <c r="D87" s="12">
        <v>0.9</v>
      </c>
      <c r="E87" s="12">
        <f t="shared" si="1"/>
        <v>0</v>
      </c>
      <c r="F87" s="26" t="s">
        <v>147</v>
      </c>
      <c r="G87" s="14"/>
    </row>
    <row r="88" spans="1:7" ht="136" x14ac:dyDescent="0.2">
      <c r="A88" s="10" t="s">
        <v>148</v>
      </c>
      <c r="B88" s="10" t="s">
        <v>39</v>
      </c>
      <c r="C88" s="23"/>
      <c r="D88" s="12">
        <v>1.2</v>
      </c>
      <c r="E88" s="12">
        <f t="shared" si="1"/>
        <v>0</v>
      </c>
      <c r="F88" s="26" t="s">
        <v>149</v>
      </c>
      <c r="G88" s="14"/>
    </row>
    <row r="89" spans="1:7" ht="68" x14ac:dyDescent="0.2">
      <c r="A89" s="10" t="s">
        <v>150</v>
      </c>
      <c r="B89" s="10" t="s">
        <v>25</v>
      </c>
      <c r="C89" s="15"/>
      <c r="D89" s="12">
        <v>0.4</v>
      </c>
      <c r="E89" s="12">
        <f t="shared" si="1"/>
        <v>0</v>
      </c>
      <c r="F89" s="13" t="s">
        <v>13</v>
      </c>
      <c r="G89" s="14"/>
    </row>
    <row r="90" spans="1:7" ht="51" x14ac:dyDescent="0.2">
      <c r="A90" s="10" t="s">
        <v>151</v>
      </c>
      <c r="B90" s="10" t="s">
        <v>25</v>
      </c>
      <c r="C90" s="15"/>
      <c r="D90" s="12">
        <v>0.2</v>
      </c>
      <c r="E90" s="12">
        <f t="shared" si="1"/>
        <v>0</v>
      </c>
      <c r="F90" s="13" t="s">
        <v>13</v>
      </c>
      <c r="G90" s="14"/>
    </row>
    <row r="91" spans="1:7" ht="34" x14ac:dyDescent="0.2">
      <c r="A91" s="10" t="s">
        <v>152</v>
      </c>
      <c r="B91" s="10" t="s">
        <v>25</v>
      </c>
      <c r="C91" s="15"/>
      <c r="D91" s="12">
        <v>0.2</v>
      </c>
      <c r="E91" s="12">
        <f t="shared" si="1"/>
        <v>0</v>
      </c>
      <c r="F91" s="13" t="s">
        <v>13</v>
      </c>
      <c r="G91" s="14"/>
    </row>
    <row r="92" spans="1:7" s="2" customFormat="1" x14ac:dyDescent="0.2">
      <c r="A92" s="20" t="s">
        <v>153</v>
      </c>
      <c r="B92" s="21"/>
      <c r="C92" s="27"/>
      <c r="D92" s="6">
        <f>SUM(D93:D101)</f>
        <v>8.4</v>
      </c>
      <c r="E92" s="6">
        <f>SUM(E93:E101)</f>
        <v>0</v>
      </c>
      <c r="F92" s="7"/>
      <c r="G92" s="8"/>
    </row>
    <row r="93" spans="1:7" s="2" customFormat="1" ht="102" x14ac:dyDescent="0.2">
      <c r="A93" s="10" t="s">
        <v>154</v>
      </c>
      <c r="B93" s="10" t="s">
        <v>39</v>
      </c>
      <c r="C93" s="23"/>
      <c r="D93" s="12">
        <v>0.6</v>
      </c>
      <c r="E93" s="12">
        <f t="shared" si="1"/>
        <v>0</v>
      </c>
      <c r="F93" s="18" t="s">
        <v>155</v>
      </c>
      <c r="G93" s="14"/>
    </row>
    <row r="94" spans="1:7" ht="102" x14ac:dyDescent="0.2">
      <c r="A94" s="10" t="s">
        <v>156</v>
      </c>
      <c r="B94" s="10" t="s">
        <v>39</v>
      </c>
      <c r="C94" s="23"/>
      <c r="D94" s="12">
        <v>0.6</v>
      </c>
      <c r="E94" s="12">
        <f t="shared" si="1"/>
        <v>0</v>
      </c>
      <c r="F94" s="18" t="s">
        <v>155</v>
      </c>
      <c r="G94" s="14"/>
    </row>
    <row r="95" spans="1:7" ht="102" x14ac:dyDescent="0.2">
      <c r="A95" s="10" t="s">
        <v>157</v>
      </c>
      <c r="B95" s="10" t="s">
        <v>39</v>
      </c>
      <c r="C95" s="23"/>
      <c r="D95" s="12">
        <v>0.6</v>
      </c>
      <c r="E95" s="12">
        <f t="shared" si="1"/>
        <v>0</v>
      </c>
      <c r="F95" s="18" t="s">
        <v>155</v>
      </c>
      <c r="G95" s="14"/>
    </row>
    <row r="96" spans="1:7" ht="102" x14ac:dyDescent="0.2">
      <c r="A96" s="10" t="s">
        <v>158</v>
      </c>
      <c r="B96" s="10" t="s">
        <v>39</v>
      </c>
      <c r="C96" s="23"/>
      <c r="D96" s="12">
        <v>0.6</v>
      </c>
      <c r="E96" s="12">
        <f t="shared" si="1"/>
        <v>0</v>
      </c>
      <c r="F96" s="18" t="s">
        <v>155</v>
      </c>
      <c r="G96" s="14"/>
    </row>
    <row r="97" spans="1:7" ht="102" x14ac:dyDescent="0.2">
      <c r="A97" s="10" t="s">
        <v>159</v>
      </c>
      <c r="B97" s="10" t="s">
        <v>25</v>
      </c>
      <c r="C97" s="15"/>
      <c r="D97" s="12">
        <v>0.6</v>
      </c>
      <c r="E97" s="12">
        <f t="shared" si="1"/>
        <v>0</v>
      </c>
      <c r="F97" s="18" t="s">
        <v>155</v>
      </c>
      <c r="G97" s="14"/>
    </row>
    <row r="98" spans="1:7" ht="119" x14ac:dyDescent="0.2">
      <c r="A98" s="10" t="s">
        <v>160</v>
      </c>
      <c r="B98" s="10" t="s">
        <v>25</v>
      </c>
      <c r="C98" s="15"/>
      <c r="D98" s="12">
        <v>1.2</v>
      </c>
      <c r="E98" s="12">
        <f t="shared" si="1"/>
        <v>0</v>
      </c>
      <c r="F98" s="18" t="s">
        <v>161</v>
      </c>
      <c r="G98" s="14"/>
    </row>
    <row r="99" spans="1:7" ht="102" x14ac:dyDescent="0.2">
      <c r="A99" s="10" t="s">
        <v>162</v>
      </c>
      <c r="B99" s="10" t="s">
        <v>39</v>
      </c>
      <c r="C99" s="23"/>
      <c r="D99" s="12">
        <v>1.8</v>
      </c>
      <c r="E99" s="12">
        <f t="shared" si="1"/>
        <v>0</v>
      </c>
      <c r="F99" s="26" t="s">
        <v>163</v>
      </c>
      <c r="G99" s="14"/>
    </row>
    <row r="100" spans="1:7" ht="153" x14ac:dyDescent="0.2">
      <c r="A100" s="10" t="s">
        <v>164</v>
      </c>
      <c r="B100" s="10" t="s">
        <v>25</v>
      </c>
      <c r="C100" s="15"/>
      <c r="D100" s="12">
        <v>1.2</v>
      </c>
      <c r="E100" s="12">
        <f t="shared" si="1"/>
        <v>0</v>
      </c>
      <c r="F100" s="26" t="s">
        <v>165</v>
      </c>
      <c r="G100" s="14"/>
    </row>
    <row r="101" spans="1:7" ht="51" x14ac:dyDescent="0.2">
      <c r="A101" s="10" t="s">
        <v>166</v>
      </c>
      <c r="B101" s="10" t="s">
        <v>39</v>
      </c>
      <c r="C101" s="23"/>
      <c r="D101" s="12">
        <v>1.2</v>
      </c>
      <c r="E101" s="12">
        <f t="shared" si="1"/>
        <v>0</v>
      </c>
      <c r="F101" s="13" t="s">
        <v>13</v>
      </c>
      <c r="G101" s="14"/>
    </row>
    <row r="102" spans="1:7" s="2" customFormat="1" x14ac:dyDescent="0.2">
      <c r="A102" s="20" t="s">
        <v>167</v>
      </c>
      <c r="B102" s="21"/>
      <c r="C102" s="27"/>
      <c r="D102" s="30">
        <f>SUM(D103:D107)</f>
        <v>3.5999999999999996</v>
      </c>
      <c r="E102" s="30">
        <f>SUM(E103:E107)</f>
        <v>0</v>
      </c>
      <c r="F102" s="7"/>
      <c r="G102" s="8"/>
    </row>
    <row r="103" spans="1:7" s="2" customFormat="1" ht="34" x14ac:dyDescent="0.2">
      <c r="A103" s="10" t="s">
        <v>168</v>
      </c>
      <c r="B103" s="10" t="s">
        <v>25</v>
      </c>
      <c r="C103" s="15"/>
      <c r="D103" s="12">
        <v>0.4</v>
      </c>
      <c r="E103" s="12">
        <f t="shared" si="1"/>
        <v>0</v>
      </c>
      <c r="F103" s="13"/>
      <c r="G103" s="14"/>
    </row>
    <row r="104" spans="1:7" ht="68" x14ac:dyDescent="0.2">
      <c r="A104" s="10" t="s">
        <v>169</v>
      </c>
      <c r="B104" s="10" t="s">
        <v>39</v>
      </c>
      <c r="C104" s="23"/>
      <c r="D104" s="12">
        <v>1</v>
      </c>
      <c r="E104" s="12">
        <f t="shared" si="1"/>
        <v>0</v>
      </c>
      <c r="F104" s="18" t="s">
        <v>170</v>
      </c>
      <c r="G104" s="14"/>
    </row>
    <row r="105" spans="1:7" ht="34" x14ac:dyDescent="0.2">
      <c r="A105" s="10" t="s">
        <v>171</v>
      </c>
      <c r="B105" s="10" t="s">
        <v>25</v>
      </c>
      <c r="C105" s="15"/>
      <c r="D105" s="12">
        <v>0.9</v>
      </c>
      <c r="E105" s="12">
        <f t="shared" si="1"/>
        <v>0</v>
      </c>
      <c r="F105" s="13" t="s">
        <v>13</v>
      </c>
      <c r="G105" s="14"/>
    </row>
    <row r="106" spans="1:7" ht="34" x14ac:dyDescent="0.2">
      <c r="A106" s="10" t="s">
        <v>172</v>
      </c>
      <c r="B106" s="10" t="s">
        <v>25</v>
      </c>
      <c r="C106" s="15"/>
      <c r="D106" s="12">
        <v>0.6</v>
      </c>
      <c r="E106" s="12">
        <f t="shared" si="1"/>
        <v>0</v>
      </c>
      <c r="F106" s="13" t="s">
        <v>13</v>
      </c>
      <c r="G106" s="14"/>
    </row>
    <row r="107" spans="1:7" ht="85" x14ac:dyDescent="0.2">
      <c r="A107" s="10" t="s">
        <v>173</v>
      </c>
      <c r="B107" s="10" t="s">
        <v>25</v>
      </c>
      <c r="C107" s="15"/>
      <c r="D107" s="12">
        <v>0.7</v>
      </c>
      <c r="E107" s="12">
        <f t="shared" si="1"/>
        <v>0</v>
      </c>
      <c r="F107" s="18" t="s">
        <v>174</v>
      </c>
      <c r="G107" s="14"/>
    </row>
    <row r="108" spans="1:7" s="2" customFormat="1" x14ac:dyDescent="0.2">
      <c r="A108" s="20" t="s">
        <v>175</v>
      </c>
      <c r="B108" s="21"/>
      <c r="C108" s="27"/>
      <c r="D108" s="6">
        <f>SUM(D109:D123)</f>
        <v>12.399999999999999</v>
      </c>
      <c r="E108" s="6">
        <f>SUM(E109:E123)</f>
        <v>0</v>
      </c>
      <c r="F108" s="7"/>
      <c r="G108" s="8"/>
    </row>
    <row r="109" spans="1:7" s="2" customFormat="1" ht="51" x14ac:dyDescent="0.2">
      <c r="A109" s="10" t="s">
        <v>176</v>
      </c>
      <c r="B109" s="10" t="s">
        <v>25</v>
      </c>
      <c r="C109" s="15"/>
      <c r="D109" s="12">
        <v>0.4</v>
      </c>
      <c r="E109" s="12">
        <f t="shared" si="1"/>
        <v>0</v>
      </c>
      <c r="F109" s="13" t="s">
        <v>13</v>
      </c>
      <c r="G109" s="14"/>
    </row>
    <row r="110" spans="1:7" ht="85" x14ac:dyDescent="0.2">
      <c r="A110" s="10" t="s">
        <v>177</v>
      </c>
      <c r="B110" s="10" t="s">
        <v>25</v>
      </c>
      <c r="C110" s="15"/>
      <c r="D110" s="12">
        <v>0.6</v>
      </c>
      <c r="E110" s="12">
        <f t="shared" si="1"/>
        <v>0</v>
      </c>
      <c r="F110" s="13" t="s">
        <v>13</v>
      </c>
      <c r="G110" s="14"/>
    </row>
    <row r="111" spans="1:7" ht="68" x14ac:dyDescent="0.2">
      <c r="A111" s="10" t="s">
        <v>178</v>
      </c>
      <c r="B111" s="10" t="s">
        <v>25</v>
      </c>
      <c r="C111" s="15"/>
      <c r="D111" s="12">
        <v>0.6</v>
      </c>
      <c r="E111" s="12">
        <f t="shared" si="1"/>
        <v>0</v>
      </c>
      <c r="F111" s="13" t="s">
        <v>13</v>
      </c>
      <c r="G111" s="14"/>
    </row>
    <row r="112" spans="1:7" ht="102" x14ac:dyDescent="0.2">
      <c r="A112" s="10" t="s">
        <v>179</v>
      </c>
      <c r="B112" s="10" t="s">
        <v>25</v>
      </c>
      <c r="C112" s="15"/>
      <c r="D112" s="12">
        <f>IF(C13="NÃO",1.2,0.6)</f>
        <v>0.6</v>
      </c>
      <c r="E112" s="12">
        <f t="shared" si="1"/>
        <v>0</v>
      </c>
      <c r="F112" s="18" t="s">
        <v>180</v>
      </c>
      <c r="G112" s="25" t="s">
        <v>181</v>
      </c>
    </row>
    <row r="113" spans="1:7" ht="119" x14ac:dyDescent="0.2">
      <c r="A113" s="10" t="s">
        <v>182</v>
      </c>
      <c r="B113" s="10" t="s">
        <v>25</v>
      </c>
      <c r="C113" s="15"/>
      <c r="D113" s="12">
        <f>IF(C13="NÃO",1.2,0.6)</f>
        <v>0.6</v>
      </c>
      <c r="E113" s="12">
        <f t="shared" si="1"/>
        <v>0</v>
      </c>
      <c r="F113" s="18" t="s">
        <v>183</v>
      </c>
      <c r="G113" s="25" t="s">
        <v>181</v>
      </c>
    </row>
    <row r="114" spans="1:7" ht="119" x14ac:dyDescent="0.2">
      <c r="A114" s="10" t="s">
        <v>184</v>
      </c>
      <c r="B114" s="10" t="s">
        <v>25</v>
      </c>
      <c r="C114" s="15"/>
      <c r="D114" s="12">
        <f>IF(C13="NÃO",0,1.2)</f>
        <v>1.2</v>
      </c>
      <c r="E114" s="12">
        <f t="shared" si="1"/>
        <v>0</v>
      </c>
      <c r="F114" s="18" t="s">
        <v>185</v>
      </c>
      <c r="G114" s="25" t="s">
        <v>186</v>
      </c>
    </row>
    <row r="115" spans="1:7" ht="136" x14ac:dyDescent="0.2">
      <c r="A115" s="10" t="s">
        <v>187</v>
      </c>
      <c r="B115" s="10" t="s">
        <v>25</v>
      </c>
      <c r="C115" s="15"/>
      <c r="D115" s="12">
        <f>IF(C12="NÃO",2.4,1.8)</f>
        <v>1.8</v>
      </c>
      <c r="E115" s="12">
        <f>IF(C115="SIM",D115*1,IF(C115="PARCIALMENTE",D115*0.5,IF(C115="NÃO",-5,0)))</f>
        <v>0</v>
      </c>
      <c r="F115" s="26" t="s">
        <v>188</v>
      </c>
      <c r="G115" s="25" t="s">
        <v>189</v>
      </c>
    </row>
    <row r="116" spans="1:7" ht="102" x14ac:dyDescent="0.2">
      <c r="A116" s="10" t="s">
        <v>190</v>
      </c>
      <c r="B116" s="10" t="s">
        <v>25</v>
      </c>
      <c r="C116" s="15"/>
      <c r="D116" s="12">
        <f>IF(C12="NÃO",1.2,0.6)</f>
        <v>0.6</v>
      </c>
      <c r="E116" s="12">
        <f t="shared" si="1"/>
        <v>0</v>
      </c>
      <c r="F116" s="18" t="s">
        <v>191</v>
      </c>
      <c r="G116" s="25" t="s">
        <v>192</v>
      </c>
    </row>
    <row r="117" spans="1:7" ht="51" x14ac:dyDescent="0.2">
      <c r="A117" s="10" t="s">
        <v>193</v>
      </c>
      <c r="B117" s="10" t="s">
        <v>25</v>
      </c>
      <c r="C117" s="15"/>
      <c r="D117" s="12">
        <f>IF(C12="NÃO",1.2,0.6)</f>
        <v>0.6</v>
      </c>
      <c r="E117" s="12">
        <f t="shared" si="1"/>
        <v>0</v>
      </c>
      <c r="F117" s="13" t="s">
        <v>13</v>
      </c>
      <c r="G117" s="25" t="s">
        <v>192</v>
      </c>
    </row>
    <row r="118" spans="1:7" ht="119" x14ac:dyDescent="0.2">
      <c r="A118" s="10" t="s">
        <v>194</v>
      </c>
      <c r="B118" s="10" t="s">
        <v>25</v>
      </c>
      <c r="C118" s="15"/>
      <c r="D118" s="12">
        <f>IF(C12="NÃO",1.8,1.5)</f>
        <v>1.5</v>
      </c>
      <c r="E118" s="12">
        <f t="shared" si="1"/>
        <v>0</v>
      </c>
      <c r="F118" s="26" t="s">
        <v>195</v>
      </c>
      <c r="G118" s="25" t="s">
        <v>196</v>
      </c>
    </row>
    <row r="119" spans="1:7" ht="68" x14ac:dyDescent="0.2">
      <c r="A119" s="10" t="s">
        <v>197</v>
      </c>
      <c r="B119" s="10" t="s">
        <v>25</v>
      </c>
      <c r="C119" s="15"/>
      <c r="D119" s="12">
        <f>IF(C12="NÃO",1.8,1.5)</f>
        <v>1.5</v>
      </c>
      <c r="E119" s="12">
        <f t="shared" si="1"/>
        <v>0</v>
      </c>
      <c r="F119" s="13" t="s">
        <v>13</v>
      </c>
      <c r="G119" s="25" t="s">
        <v>196</v>
      </c>
    </row>
    <row r="120" spans="1:7" ht="119" x14ac:dyDescent="0.2">
      <c r="A120" s="10" t="s">
        <v>198</v>
      </c>
      <c r="B120" s="10" t="s">
        <v>25</v>
      </c>
      <c r="C120" s="15"/>
      <c r="D120" s="12">
        <f>IF(C12="NÃO",0,0.6)</f>
        <v>0.6</v>
      </c>
      <c r="E120" s="12">
        <f t="shared" si="1"/>
        <v>0</v>
      </c>
      <c r="F120" s="18" t="s">
        <v>199</v>
      </c>
      <c r="G120" s="25" t="s">
        <v>200</v>
      </c>
    </row>
    <row r="121" spans="1:7" ht="85" x14ac:dyDescent="0.2">
      <c r="A121" s="10" t="s">
        <v>201</v>
      </c>
      <c r="B121" s="10" t="s">
        <v>25</v>
      </c>
      <c r="C121" s="15"/>
      <c r="D121" s="12">
        <f>IF(C12="NÃO",0,0.6)</f>
        <v>0.6</v>
      </c>
      <c r="E121" s="12">
        <f t="shared" si="1"/>
        <v>0</v>
      </c>
      <c r="F121" s="18" t="s">
        <v>199</v>
      </c>
      <c r="G121" s="25" t="s">
        <v>200</v>
      </c>
    </row>
    <row r="122" spans="1:7" ht="102" x14ac:dyDescent="0.2">
      <c r="A122" s="10" t="s">
        <v>202</v>
      </c>
      <c r="B122" s="10" t="s">
        <v>25</v>
      </c>
      <c r="C122" s="15"/>
      <c r="D122" s="12">
        <f>IF(C12="NÃO",0,0.6)</f>
        <v>0.6</v>
      </c>
      <c r="E122" s="12">
        <f t="shared" si="1"/>
        <v>0</v>
      </c>
      <c r="F122" s="13" t="s">
        <v>13</v>
      </c>
      <c r="G122" s="25" t="s">
        <v>200</v>
      </c>
    </row>
    <row r="123" spans="1:7" ht="51" x14ac:dyDescent="0.2">
      <c r="A123" s="10" t="s">
        <v>203</v>
      </c>
      <c r="B123" s="10" t="s">
        <v>25</v>
      </c>
      <c r="C123" s="15"/>
      <c r="D123" s="12">
        <f>IF(C12="NÃO",0,0.6)</f>
        <v>0.6</v>
      </c>
      <c r="E123" s="12">
        <f t="shared" si="1"/>
        <v>0</v>
      </c>
      <c r="F123" s="13" t="s">
        <v>13</v>
      </c>
      <c r="G123" s="25" t="s">
        <v>200</v>
      </c>
    </row>
    <row r="124" spans="1:7" s="2" customFormat="1" x14ac:dyDescent="0.2">
      <c r="A124" s="20" t="s">
        <v>204</v>
      </c>
      <c r="B124" s="21"/>
      <c r="C124" s="27"/>
      <c r="D124" s="6">
        <f>SUM(D125:D134)</f>
        <v>8.7999999999999989</v>
      </c>
      <c r="E124" s="6">
        <f>SUM(E125:E134)</f>
        <v>0</v>
      </c>
      <c r="F124" s="7"/>
      <c r="G124" s="8"/>
    </row>
    <row r="125" spans="1:7" s="2" customFormat="1" ht="85" x14ac:dyDescent="0.2">
      <c r="A125" s="10" t="s">
        <v>205</v>
      </c>
      <c r="B125" s="10" t="s">
        <v>25</v>
      </c>
      <c r="C125" s="15"/>
      <c r="D125" s="12">
        <v>1.2</v>
      </c>
      <c r="E125" s="12">
        <f t="shared" si="1"/>
        <v>0</v>
      </c>
      <c r="F125" s="18" t="s">
        <v>206</v>
      </c>
      <c r="G125" s="14"/>
    </row>
    <row r="126" spans="1:7" ht="85" x14ac:dyDescent="0.2">
      <c r="A126" s="10" t="s">
        <v>207</v>
      </c>
      <c r="B126" s="10" t="s">
        <v>25</v>
      </c>
      <c r="C126" s="15"/>
      <c r="D126" s="12">
        <v>1.2</v>
      </c>
      <c r="E126" s="12">
        <f t="shared" si="1"/>
        <v>0</v>
      </c>
      <c r="F126" s="18" t="s">
        <v>208</v>
      </c>
      <c r="G126" s="14"/>
    </row>
    <row r="127" spans="1:7" ht="68" x14ac:dyDescent="0.2">
      <c r="A127" s="10" t="s">
        <v>209</v>
      </c>
      <c r="B127" s="10" t="s">
        <v>25</v>
      </c>
      <c r="C127" s="15"/>
      <c r="D127" s="12">
        <v>0.5</v>
      </c>
      <c r="E127" s="12">
        <f t="shared" si="1"/>
        <v>0</v>
      </c>
      <c r="F127" s="13" t="s">
        <v>13</v>
      </c>
      <c r="G127" s="14"/>
    </row>
    <row r="128" spans="1:7" ht="51" x14ac:dyDescent="0.2">
      <c r="A128" s="10" t="s">
        <v>210</v>
      </c>
      <c r="B128" s="10" t="s">
        <v>39</v>
      </c>
      <c r="C128" s="23"/>
      <c r="D128" s="12">
        <v>0.6</v>
      </c>
      <c r="E128" s="12">
        <f t="shared" si="1"/>
        <v>0</v>
      </c>
      <c r="F128" s="13" t="s">
        <v>13</v>
      </c>
      <c r="G128" s="14"/>
    </row>
    <row r="129" spans="1:7" ht="34" x14ac:dyDescent="0.2">
      <c r="A129" s="10" t="s">
        <v>211</v>
      </c>
      <c r="B129" s="10" t="s">
        <v>25</v>
      </c>
      <c r="C129" s="15"/>
      <c r="D129" s="12">
        <v>0.6</v>
      </c>
      <c r="E129" s="12">
        <f t="shared" si="1"/>
        <v>0</v>
      </c>
      <c r="F129" s="13" t="s">
        <v>13</v>
      </c>
      <c r="G129" s="14"/>
    </row>
    <row r="130" spans="1:7" ht="102" x14ac:dyDescent="0.2">
      <c r="A130" s="10" t="s">
        <v>212</v>
      </c>
      <c r="B130" s="10" t="s">
        <v>39</v>
      </c>
      <c r="C130" s="23"/>
      <c r="D130" s="12">
        <v>1.2</v>
      </c>
      <c r="E130" s="12">
        <f t="shared" si="1"/>
        <v>0</v>
      </c>
      <c r="F130" s="18" t="s">
        <v>213</v>
      </c>
      <c r="G130" s="14"/>
    </row>
    <row r="131" spans="1:7" ht="51" x14ac:dyDescent="0.2">
      <c r="A131" s="10" t="s">
        <v>214</v>
      </c>
      <c r="B131" s="10" t="s">
        <v>25</v>
      </c>
      <c r="C131" s="15"/>
      <c r="D131" s="12">
        <v>0.5</v>
      </c>
      <c r="E131" s="12">
        <f t="shared" si="1"/>
        <v>0</v>
      </c>
      <c r="F131" s="13" t="s">
        <v>13</v>
      </c>
      <c r="G131" s="14"/>
    </row>
    <row r="132" spans="1:7" ht="102" x14ac:dyDescent="0.2">
      <c r="A132" s="10" t="s">
        <v>215</v>
      </c>
      <c r="B132" s="10" t="s">
        <v>25</v>
      </c>
      <c r="C132" s="15"/>
      <c r="D132" s="12">
        <v>0.6</v>
      </c>
      <c r="E132" s="12">
        <f t="shared" si="1"/>
        <v>0</v>
      </c>
      <c r="F132" s="13" t="s">
        <v>13</v>
      </c>
      <c r="G132" s="14"/>
    </row>
    <row r="133" spans="1:7" ht="119" x14ac:dyDescent="0.2">
      <c r="A133" s="10" t="s">
        <v>216</v>
      </c>
      <c r="B133" s="10" t="s">
        <v>25</v>
      </c>
      <c r="C133" s="15"/>
      <c r="D133" s="12">
        <v>1.2</v>
      </c>
      <c r="E133" s="12">
        <f t="shared" si="1"/>
        <v>0</v>
      </c>
      <c r="F133" s="26" t="s">
        <v>217</v>
      </c>
      <c r="G133" s="14"/>
    </row>
    <row r="134" spans="1:7" ht="102" x14ac:dyDescent="0.2">
      <c r="A134" s="10" t="s">
        <v>218</v>
      </c>
      <c r="B134" s="10" t="s">
        <v>25</v>
      </c>
      <c r="C134" s="15"/>
      <c r="D134" s="12">
        <v>1.2</v>
      </c>
      <c r="E134" s="12">
        <f t="shared" si="1"/>
        <v>0</v>
      </c>
      <c r="F134" s="18" t="s">
        <v>219</v>
      </c>
      <c r="G134" s="14"/>
    </row>
    <row r="135" spans="1:7" ht="53" customHeight="1" x14ac:dyDescent="0.2">
      <c r="A135" s="7"/>
      <c r="B135" s="8"/>
      <c r="C135" s="8"/>
      <c r="D135" s="7"/>
      <c r="E135" s="7"/>
      <c r="F135" s="7"/>
      <c r="G135" s="8"/>
    </row>
    <row r="136" spans="1:7" ht="34" x14ac:dyDescent="0.2">
      <c r="A136" s="8"/>
      <c r="B136" s="8"/>
      <c r="C136" s="8"/>
      <c r="D136" s="31" t="s">
        <v>220</v>
      </c>
      <c r="E136" s="31" t="s">
        <v>221</v>
      </c>
      <c r="F136" s="32" t="s">
        <v>222</v>
      </c>
      <c r="G136" s="33" t="s">
        <v>223</v>
      </c>
    </row>
    <row r="137" spans="1:7" ht="21" x14ac:dyDescent="0.2">
      <c r="A137" s="34" t="s">
        <v>31</v>
      </c>
      <c r="B137" s="35"/>
      <c r="C137" s="36"/>
      <c r="D137" s="37">
        <f>D16</f>
        <v>54</v>
      </c>
      <c r="E137" s="37">
        <f t="shared" ref="E137:F137" si="2">E16</f>
        <v>0</v>
      </c>
      <c r="F137" s="38">
        <v>18.899999999999999</v>
      </c>
      <c r="G137" s="39" t="str">
        <f>IF(E137&gt;=F137,"SIM","NÃO")</f>
        <v>NÃO</v>
      </c>
    </row>
    <row r="138" spans="1:7" ht="21" x14ac:dyDescent="0.2">
      <c r="A138" s="34" t="s">
        <v>123</v>
      </c>
      <c r="B138" s="35"/>
      <c r="C138" s="36"/>
      <c r="D138" s="37">
        <f>D72</f>
        <v>45.999999999999993</v>
      </c>
      <c r="E138" s="37">
        <f t="shared" ref="E138:F138" si="3">E72</f>
        <v>0</v>
      </c>
      <c r="F138" s="38">
        <v>16.100000000000001</v>
      </c>
      <c r="G138" s="39" t="str">
        <f t="shared" ref="G138:G139" si="4">IF(E138&gt;=F138,"SIM","NÃO")</f>
        <v>NÃO</v>
      </c>
    </row>
    <row r="139" spans="1:7" ht="24" x14ac:dyDescent="0.2">
      <c r="A139" s="40" t="s">
        <v>224</v>
      </c>
      <c r="B139" s="41"/>
      <c r="C139" s="42"/>
      <c r="D139" s="37">
        <f>D137+D138</f>
        <v>100</v>
      </c>
      <c r="E139" s="37">
        <f>E137+E138</f>
        <v>0</v>
      </c>
      <c r="F139" s="38">
        <v>55</v>
      </c>
      <c r="G139" s="39" t="str">
        <f t="shared" si="4"/>
        <v>NÃO</v>
      </c>
    </row>
    <row r="140" spans="1:7" ht="24" x14ac:dyDescent="0.2">
      <c r="A140" s="43" t="s">
        <v>225</v>
      </c>
      <c r="B140" s="44"/>
      <c r="C140" s="44"/>
      <c r="D140" s="44"/>
      <c r="E140" s="45"/>
      <c r="F140" s="46" t="str">
        <f>IF(G137="SIM",IF(G138="SIM",IF(G139="SIM","SIM","NÃO"),"NÃO"),"NÃO")</f>
        <v>NÃO</v>
      </c>
      <c r="G140" s="47"/>
    </row>
  </sheetData>
  <sheetProtection sheet="1" objects="1" scenarios="1"/>
  <protectedRanges>
    <protectedRange sqref="C8:C11" name="Intervalo1"/>
    <protectedRange sqref="C12:C14 C18:C20 C22:C23 C25:C30 C36:C42 C44:C47 C49:C50 C52 C54:C55 C58:C63 C66:C67 C74:C76 C78:C87 C97:C98 C103 C109:C123 C125:C127 C70 C89:C91 C100 C105:C107 C129 C131:C134" name="Intervalo1_1"/>
    <protectedRange sqref="C21 C31:C33 C35 C48 C51 C53 C56 C65 C68:C69 C88 C93:C96 C99 C101 C104 C128 C130" name="Intervalo1_2"/>
  </protectedRanges>
  <mergeCells count="20">
    <mergeCell ref="A140:E140"/>
    <mergeCell ref="F140:G140"/>
    <mergeCell ref="A102:C102"/>
    <mergeCell ref="A108:C108"/>
    <mergeCell ref="A124:C124"/>
    <mergeCell ref="A137:C137"/>
    <mergeCell ref="A138:C138"/>
    <mergeCell ref="A139:C139"/>
    <mergeCell ref="A57:C57"/>
    <mergeCell ref="A64:C64"/>
    <mergeCell ref="A72:C72"/>
    <mergeCell ref="A73:C73"/>
    <mergeCell ref="A77:C77"/>
    <mergeCell ref="A92:C92"/>
    <mergeCell ref="A2:C2"/>
    <mergeCell ref="A16:C16"/>
    <mergeCell ref="A17:C17"/>
    <mergeCell ref="A24:C24"/>
    <mergeCell ref="A34:C34"/>
    <mergeCell ref="A43:C43"/>
  </mergeCells>
  <conditionalFormatting sqref="G137:G139">
    <cfRule type="containsText" dxfId="3" priority="3" operator="containsText" text="SIM">
      <formula>NOT(ISERROR(SEARCH("SIM",G137)))</formula>
    </cfRule>
    <cfRule type="containsText" dxfId="2" priority="4" operator="containsText" text="NÃO">
      <formula>NOT(ISERROR(SEARCH("NÃO",G137)))</formula>
    </cfRule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F140">
    <cfRule type="containsText" dxfId="1" priority="1" operator="containsText" text="SIM">
      <formula>NOT(ISERROR(SEARCH("SIM",F140)))</formula>
    </cfRule>
    <cfRule type="containsText" dxfId="0" priority="2" operator="containsText" text="NÃO">
      <formula>NOT(ISERROR(SEARCH("NÃO",F140)))</formula>
    </cfRule>
  </conditionalFormatting>
  <dataValidations count="3">
    <dataValidation type="list" allowBlank="1" showInputMessage="1" showErrorMessage="1" sqref="C21 C31:C33 C35 C48 C51 C53 C56 C65 C68:C69 C88 C93:C96 C99 C101 C104 C128 C130" xr:uid="{C0260FBC-C30D-DE48-A8E3-D1D90B139FBC}">
      <formula1>"SIM, NÃO, PARCIALMENTE"</formula1>
    </dataValidation>
    <dataValidation type="list" allowBlank="1" showInputMessage="1" showErrorMessage="1" sqref="C12:C14 C18:C20 C22:C23 C25:C30 C36:C42 C44:C47 C49:C50 C52 C54:C55 C58:C63 C105:C107 C74:C76 C70 C89:C91 C100 C109:C123 C66:C67 C78:C87 C97:C98 C103 C125:C127 C129 C131:C134" xr:uid="{354FC9DE-AF99-8E41-8BB7-02973739CF9E}">
      <formula1>"SIM, NÃO"</formula1>
    </dataValidation>
    <dataValidation type="list" allowBlank="1" showInputMessage="1" showErrorMessage="1" sqref="C8:C11" xr:uid="{1A0866D4-BC2A-F240-9C51-7996248D843C}">
      <formula1>"1, 2, 3, 4"</formula1>
    </dataValidation>
  </dataValidations>
  <pageMargins left="0.511811024" right="0.511811024" top="0.78740157499999996" bottom="0.78740157499999996" header="0.31496062000000002" footer="0.31496062000000002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Avaliação V3 - PDF e Simulação</vt:lpstr>
      <vt:lpstr>'Avaliação V3 - PDF e Simulação'!Area_de_impressao</vt:lpstr>
      <vt:lpstr>'Avaliação V3 - PDF e Simulação'!Titulos_de_impressao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Andres Pizzato Reis</dc:creator>
  <cp:lastModifiedBy>Felipe Andres Pizzato Reis</cp:lastModifiedBy>
  <dcterms:created xsi:type="dcterms:W3CDTF">2023-10-26T13:45:43Z</dcterms:created>
  <dcterms:modified xsi:type="dcterms:W3CDTF">2023-10-26T13:46:56Z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2023-10-26T13:45:48Z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185ea47a-f9b2-48c8-8faf-c16bfdc9bd78</vt:lpwstr>
  </property>
  <property fmtid="{D5CDD505-2E9C-101B-9397-08002B2CF9AE}" pid="8" name="MSIP_Label_aad1aa98-b4b6-4f6d-a238-eb87b534c92d_ContentBits">
    <vt:lpwstr>0</vt:lpwstr>
  </property>
</Properties>
</file>